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C\vysledky\2020\"/>
    </mc:Choice>
  </mc:AlternateContent>
  <xr:revisionPtr revIDLastSave="0" documentId="8_{5527050E-9764-4499-B59F-75F00DA090B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levové" sheetId="1" r:id="rId1"/>
    <sheet name="Elevky" sheetId="2" r:id="rId2"/>
    <sheet name="Ml_žáci" sheetId="3" r:id="rId3"/>
    <sheet name="Ml_žákyně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6" i="4" l="1"/>
  <c r="B145" i="4"/>
  <c r="B147" i="4"/>
  <c r="B138" i="4"/>
  <c r="B136" i="4"/>
  <c r="B134" i="4"/>
  <c r="B133" i="4"/>
  <c r="B132" i="4"/>
  <c r="B127" i="2"/>
  <c r="B123" i="2"/>
  <c r="B114" i="1"/>
  <c r="G44" i="4"/>
  <c r="G45" i="4"/>
  <c r="G46" i="4"/>
  <c r="G47" i="4"/>
  <c r="I44" i="4"/>
  <c r="I45" i="4"/>
  <c r="I46" i="4"/>
  <c r="I80" i="1"/>
  <c r="G80" i="1"/>
  <c r="E80" i="1"/>
  <c r="I71" i="1"/>
  <c r="G71" i="1"/>
  <c r="E71" i="1"/>
  <c r="E108" i="3"/>
  <c r="E44" i="2"/>
  <c r="G44" i="2"/>
  <c r="B144" i="4"/>
  <c r="B139" i="4"/>
  <c r="B143" i="4"/>
  <c r="B135" i="4"/>
  <c r="I112" i="4"/>
  <c r="G112" i="4"/>
  <c r="E112" i="4"/>
  <c r="I111" i="4"/>
  <c r="G111" i="4"/>
  <c r="E111" i="4"/>
  <c r="I110" i="4"/>
  <c r="G110" i="4"/>
  <c r="E110" i="4"/>
  <c r="I109" i="4"/>
  <c r="G109" i="4"/>
  <c r="E109" i="4"/>
  <c r="M108" i="4"/>
  <c r="I108" i="4"/>
  <c r="G108" i="4"/>
  <c r="E108" i="4"/>
  <c r="I112" i="3"/>
  <c r="G112" i="3"/>
  <c r="E112" i="3"/>
  <c r="I111" i="3"/>
  <c r="G111" i="3"/>
  <c r="E111" i="3"/>
  <c r="I110" i="3"/>
  <c r="G110" i="3"/>
  <c r="E110" i="3"/>
  <c r="I109" i="3"/>
  <c r="G109" i="3"/>
  <c r="E109" i="3"/>
  <c r="M108" i="3"/>
  <c r="I108" i="3"/>
  <c r="G108" i="3"/>
  <c r="I56" i="1"/>
  <c r="G56" i="1"/>
  <c r="E56" i="1"/>
  <c r="I55" i="1"/>
  <c r="G55" i="1"/>
  <c r="E55" i="1"/>
  <c r="I54" i="1"/>
  <c r="G54" i="1"/>
  <c r="E54" i="1"/>
  <c r="I53" i="1"/>
  <c r="G53" i="1"/>
  <c r="E53" i="1"/>
  <c r="M52" i="1"/>
  <c r="I52" i="1"/>
  <c r="G52" i="1"/>
  <c r="E52" i="1"/>
  <c r="I104" i="1"/>
  <c r="G104" i="1"/>
  <c r="E104" i="1"/>
  <c r="I103" i="1"/>
  <c r="G103" i="1"/>
  <c r="E103" i="1"/>
  <c r="I102" i="1"/>
  <c r="G102" i="1"/>
  <c r="E102" i="1"/>
  <c r="I101" i="1"/>
  <c r="G101" i="1"/>
  <c r="E101" i="1"/>
  <c r="M100" i="1"/>
  <c r="I100" i="1"/>
  <c r="G100" i="1"/>
  <c r="E100" i="1"/>
  <c r="I32" i="1"/>
  <c r="G32" i="1"/>
  <c r="E32" i="1"/>
  <c r="I31" i="1"/>
  <c r="G31" i="1"/>
  <c r="E31" i="1"/>
  <c r="I30" i="1"/>
  <c r="G30" i="1"/>
  <c r="E30" i="1"/>
  <c r="I29" i="1"/>
  <c r="G29" i="1"/>
  <c r="E29" i="1"/>
  <c r="M28" i="1"/>
  <c r="I28" i="1"/>
  <c r="G28" i="1"/>
  <c r="E28" i="1"/>
  <c r="I79" i="1"/>
  <c r="G79" i="1"/>
  <c r="E79" i="1"/>
  <c r="I78" i="1"/>
  <c r="G78" i="1"/>
  <c r="E78" i="1"/>
  <c r="I77" i="1"/>
  <c r="G77" i="1"/>
  <c r="E77" i="1"/>
  <c r="M76" i="1"/>
  <c r="I76" i="1"/>
  <c r="G76" i="1"/>
  <c r="E76" i="1"/>
  <c r="I120" i="4"/>
  <c r="G120" i="4"/>
  <c r="E120" i="4"/>
  <c r="I119" i="4"/>
  <c r="G119" i="4"/>
  <c r="E119" i="4"/>
  <c r="I118" i="4"/>
  <c r="G118" i="4"/>
  <c r="E118" i="4"/>
  <c r="I117" i="4"/>
  <c r="G117" i="4"/>
  <c r="E117" i="4"/>
  <c r="M116" i="4"/>
  <c r="I116" i="4"/>
  <c r="G116" i="4"/>
  <c r="E116" i="4"/>
  <c r="I8" i="4"/>
  <c r="G8" i="4"/>
  <c r="E8" i="4"/>
  <c r="I7" i="4"/>
  <c r="G7" i="4"/>
  <c r="E7" i="4"/>
  <c r="I6" i="4"/>
  <c r="G6" i="4"/>
  <c r="E6" i="4"/>
  <c r="I5" i="4"/>
  <c r="G5" i="4"/>
  <c r="E5" i="4"/>
  <c r="M4" i="4"/>
  <c r="I4" i="4"/>
  <c r="G4" i="4"/>
  <c r="E4" i="4"/>
  <c r="I88" i="4"/>
  <c r="G88" i="4"/>
  <c r="E88" i="4"/>
  <c r="I87" i="4"/>
  <c r="G87" i="4"/>
  <c r="E87" i="4"/>
  <c r="I86" i="4"/>
  <c r="G86" i="4"/>
  <c r="E86" i="4"/>
  <c r="I85" i="4"/>
  <c r="G85" i="4"/>
  <c r="E85" i="4"/>
  <c r="M84" i="4"/>
  <c r="I84" i="4"/>
  <c r="G84" i="4"/>
  <c r="E84" i="4"/>
  <c r="I40" i="2"/>
  <c r="G40" i="2"/>
  <c r="E40" i="2"/>
  <c r="I39" i="2"/>
  <c r="G39" i="2"/>
  <c r="E39" i="2"/>
  <c r="I38" i="2"/>
  <c r="G38" i="2"/>
  <c r="E38" i="2"/>
  <c r="I37" i="2"/>
  <c r="G37" i="2"/>
  <c r="E37" i="2"/>
  <c r="M36" i="2"/>
  <c r="I36" i="2"/>
  <c r="G36" i="2"/>
  <c r="E36" i="2"/>
  <c r="I8" i="2"/>
  <c r="G8" i="2"/>
  <c r="E8" i="2"/>
  <c r="I7" i="2"/>
  <c r="G7" i="2"/>
  <c r="E7" i="2"/>
  <c r="I6" i="2"/>
  <c r="G6" i="2"/>
  <c r="E6" i="2"/>
  <c r="I5" i="2"/>
  <c r="G5" i="2"/>
  <c r="E5" i="2"/>
  <c r="M4" i="2"/>
  <c r="I4" i="2"/>
  <c r="G4" i="2"/>
  <c r="E4" i="2"/>
  <c r="I64" i="2"/>
  <c r="G64" i="2"/>
  <c r="E64" i="2"/>
  <c r="I63" i="2"/>
  <c r="G63" i="2"/>
  <c r="E63" i="2"/>
  <c r="I62" i="2"/>
  <c r="G62" i="2"/>
  <c r="E62" i="2"/>
  <c r="I61" i="2"/>
  <c r="G61" i="2"/>
  <c r="E61" i="2"/>
  <c r="M60" i="2"/>
  <c r="I60" i="2"/>
  <c r="G60" i="2"/>
  <c r="E60" i="2"/>
  <c r="I88" i="2"/>
  <c r="G88" i="2"/>
  <c r="E88" i="2"/>
  <c r="I87" i="2"/>
  <c r="G87" i="2"/>
  <c r="E87" i="2"/>
  <c r="I86" i="2"/>
  <c r="G86" i="2"/>
  <c r="E86" i="2"/>
  <c r="I85" i="2"/>
  <c r="G85" i="2"/>
  <c r="E85" i="2"/>
  <c r="M84" i="2"/>
  <c r="I84" i="2"/>
  <c r="G84" i="2"/>
  <c r="E84" i="2"/>
  <c r="J88" i="4" l="1"/>
  <c r="J8" i="4"/>
  <c r="J112" i="4"/>
  <c r="J117" i="4"/>
  <c r="J119" i="4"/>
  <c r="J120" i="4"/>
  <c r="J109" i="3"/>
  <c r="J111" i="3"/>
  <c r="J112" i="3"/>
  <c r="J88" i="2"/>
  <c r="J64" i="2"/>
  <c r="J5" i="2"/>
  <c r="J7" i="2"/>
  <c r="J37" i="2"/>
  <c r="J40" i="2"/>
  <c r="J32" i="1"/>
  <c r="J104" i="1"/>
  <c r="J56" i="1"/>
  <c r="J110" i="3"/>
  <c r="J108" i="3"/>
  <c r="J108" i="4"/>
  <c r="J118" i="4"/>
  <c r="J4" i="4"/>
  <c r="J84" i="4"/>
  <c r="J80" i="1"/>
  <c r="J76" i="1"/>
  <c r="J63" i="2"/>
  <c r="J61" i="2"/>
  <c r="J87" i="2"/>
  <c r="J85" i="2"/>
  <c r="J39" i="2"/>
  <c r="J38" i="2"/>
  <c r="J36" i="2"/>
  <c r="J6" i="2"/>
  <c r="J8" i="2"/>
  <c r="J4" i="2"/>
  <c r="J103" i="1"/>
  <c r="J111" i="4"/>
  <c r="J110" i="4"/>
  <c r="J109" i="4"/>
  <c r="J116" i="4"/>
  <c r="J87" i="4"/>
  <c r="J86" i="4"/>
  <c r="J85" i="4"/>
  <c r="J7" i="4"/>
  <c r="J6" i="4"/>
  <c r="J5" i="4"/>
  <c r="J55" i="1"/>
  <c r="J54" i="1"/>
  <c r="J53" i="1"/>
  <c r="J52" i="1"/>
  <c r="J102" i="1"/>
  <c r="J101" i="1"/>
  <c r="J100" i="1"/>
  <c r="J79" i="1"/>
  <c r="J78" i="1"/>
  <c r="J77" i="1"/>
  <c r="J31" i="1"/>
  <c r="J30" i="1"/>
  <c r="J29" i="1"/>
  <c r="J28" i="1"/>
  <c r="J84" i="2"/>
  <c r="J86" i="2"/>
  <c r="J60" i="2"/>
  <c r="J62" i="2"/>
  <c r="B120" i="1"/>
  <c r="B111" i="1"/>
  <c r="B117" i="1"/>
  <c r="B116" i="1"/>
  <c r="B119" i="1"/>
  <c r="B115" i="1"/>
  <c r="B113" i="1"/>
  <c r="B118" i="1"/>
  <c r="B112" i="1"/>
  <c r="B110" i="1"/>
  <c r="B108" i="1"/>
  <c r="B109" i="1"/>
  <c r="B130" i="2"/>
  <c r="B133" i="2"/>
  <c r="B135" i="2"/>
  <c r="B131" i="2"/>
  <c r="B126" i="2"/>
  <c r="B134" i="2"/>
  <c r="B132" i="2"/>
  <c r="B137" i="2"/>
  <c r="B136" i="2"/>
  <c r="B129" i="2"/>
  <c r="B124" i="2"/>
  <c r="B125" i="2"/>
  <c r="B128" i="2"/>
  <c r="B137" i="3"/>
  <c r="B130" i="3"/>
  <c r="B132" i="3"/>
  <c r="B138" i="3"/>
  <c r="B136" i="3"/>
  <c r="B134" i="3"/>
  <c r="B125" i="3"/>
  <c r="B135" i="3"/>
  <c r="B128" i="3"/>
  <c r="B131" i="3"/>
  <c r="B124" i="3"/>
  <c r="B129" i="3"/>
  <c r="B126" i="3"/>
  <c r="B133" i="3"/>
  <c r="B127" i="3"/>
  <c r="B142" i="4"/>
  <c r="B141" i="4"/>
  <c r="B140" i="4"/>
  <c r="B137" i="4"/>
  <c r="G28" i="4"/>
  <c r="I80" i="4"/>
  <c r="G80" i="4"/>
  <c r="E80" i="4"/>
  <c r="I79" i="4"/>
  <c r="G79" i="4"/>
  <c r="E79" i="4"/>
  <c r="I78" i="4"/>
  <c r="G78" i="4"/>
  <c r="E78" i="4"/>
  <c r="I77" i="4"/>
  <c r="G77" i="4"/>
  <c r="E77" i="4"/>
  <c r="M76" i="4"/>
  <c r="I76" i="4"/>
  <c r="G76" i="4"/>
  <c r="E76" i="4"/>
  <c r="I72" i="4"/>
  <c r="G72" i="4"/>
  <c r="E72" i="4"/>
  <c r="I71" i="4"/>
  <c r="G71" i="4"/>
  <c r="E71" i="4"/>
  <c r="I70" i="4"/>
  <c r="G70" i="4"/>
  <c r="E70" i="4"/>
  <c r="I69" i="4"/>
  <c r="G69" i="4"/>
  <c r="E69" i="4"/>
  <c r="M68" i="4"/>
  <c r="I68" i="4"/>
  <c r="G68" i="4"/>
  <c r="E68" i="4"/>
  <c r="I48" i="4"/>
  <c r="G48" i="4"/>
  <c r="E48" i="4"/>
  <c r="I47" i="4"/>
  <c r="E47" i="4"/>
  <c r="E46" i="4"/>
  <c r="E45" i="4"/>
  <c r="M44" i="4"/>
  <c r="E44" i="4"/>
  <c r="I32" i="4"/>
  <c r="G32" i="4"/>
  <c r="E32" i="4"/>
  <c r="I31" i="4"/>
  <c r="G31" i="4"/>
  <c r="E31" i="4"/>
  <c r="I30" i="4"/>
  <c r="G30" i="4"/>
  <c r="E30" i="4"/>
  <c r="I29" i="4"/>
  <c r="G29" i="4"/>
  <c r="E29" i="4"/>
  <c r="M28" i="4"/>
  <c r="I28" i="4"/>
  <c r="E28" i="4"/>
  <c r="I96" i="4"/>
  <c r="G96" i="4"/>
  <c r="E96" i="4"/>
  <c r="I95" i="4"/>
  <c r="G95" i="4"/>
  <c r="E95" i="4"/>
  <c r="I94" i="4"/>
  <c r="G94" i="4"/>
  <c r="E94" i="4"/>
  <c r="I93" i="4"/>
  <c r="G93" i="4"/>
  <c r="E93" i="4"/>
  <c r="M92" i="4"/>
  <c r="I92" i="4"/>
  <c r="G92" i="4"/>
  <c r="E92" i="4"/>
  <c r="I64" i="4"/>
  <c r="G64" i="4"/>
  <c r="E64" i="4"/>
  <c r="I63" i="4"/>
  <c r="G63" i="4"/>
  <c r="E63" i="4"/>
  <c r="I62" i="4"/>
  <c r="G62" i="4"/>
  <c r="E62" i="4"/>
  <c r="I61" i="4"/>
  <c r="G61" i="4"/>
  <c r="E61" i="4"/>
  <c r="M60" i="4"/>
  <c r="I60" i="4"/>
  <c r="G60" i="4"/>
  <c r="E60" i="4"/>
  <c r="I128" i="4"/>
  <c r="G128" i="4"/>
  <c r="E128" i="4"/>
  <c r="I127" i="4"/>
  <c r="G127" i="4"/>
  <c r="E127" i="4"/>
  <c r="I126" i="4"/>
  <c r="G126" i="4"/>
  <c r="E126" i="4"/>
  <c r="I125" i="4"/>
  <c r="G125" i="4"/>
  <c r="E125" i="4"/>
  <c r="M124" i="4"/>
  <c r="I124" i="4"/>
  <c r="G124" i="4"/>
  <c r="E124" i="4"/>
  <c r="I104" i="4"/>
  <c r="G104" i="4"/>
  <c r="E104" i="4"/>
  <c r="I103" i="4"/>
  <c r="G103" i="4"/>
  <c r="E103" i="4"/>
  <c r="I102" i="4"/>
  <c r="G102" i="4"/>
  <c r="E102" i="4"/>
  <c r="I101" i="4"/>
  <c r="G101" i="4"/>
  <c r="E101" i="4"/>
  <c r="M100" i="4"/>
  <c r="I100" i="4"/>
  <c r="G100" i="4"/>
  <c r="E100" i="4"/>
  <c r="I24" i="4"/>
  <c r="G24" i="4"/>
  <c r="E24" i="4"/>
  <c r="I23" i="4"/>
  <c r="G23" i="4"/>
  <c r="E23" i="4"/>
  <c r="I22" i="4"/>
  <c r="G22" i="4"/>
  <c r="E22" i="4"/>
  <c r="I21" i="4"/>
  <c r="G21" i="4"/>
  <c r="E21" i="4"/>
  <c r="M20" i="4"/>
  <c r="I20" i="4"/>
  <c r="G20" i="4"/>
  <c r="E20" i="4"/>
  <c r="I40" i="4"/>
  <c r="G40" i="4"/>
  <c r="E40" i="4"/>
  <c r="I39" i="4"/>
  <c r="G39" i="4"/>
  <c r="E39" i="4"/>
  <c r="I38" i="4"/>
  <c r="G38" i="4"/>
  <c r="E38" i="4"/>
  <c r="I37" i="4"/>
  <c r="G37" i="4"/>
  <c r="E37" i="4"/>
  <c r="M36" i="4"/>
  <c r="I36" i="4"/>
  <c r="G36" i="4"/>
  <c r="E36" i="4"/>
  <c r="I56" i="4"/>
  <c r="G56" i="4"/>
  <c r="E56" i="4"/>
  <c r="I55" i="4"/>
  <c r="G55" i="4"/>
  <c r="E55" i="4"/>
  <c r="I54" i="4"/>
  <c r="G54" i="4"/>
  <c r="E54" i="4"/>
  <c r="I53" i="4"/>
  <c r="G53" i="4"/>
  <c r="E53" i="4"/>
  <c r="M52" i="4"/>
  <c r="I52" i="4"/>
  <c r="G52" i="4"/>
  <c r="E52" i="4"/>
  <c r="I16" i="4"/>
  <c r="G16" i="4"/>
  <c r="E16" i="4"/>
  <c r="I15" i="4"/>
  <c r="G15" i="4"/>
  <c r="E15" i="4"/>
  <c r="I14" i="4"/>
  <c r="G14" i="4"/>
  <c r="E14" i="4"/>
  <c r="I13" i="4"/>
  <c r="G13" i="4"/>
  <c r="E13" i="4"/>
  <c r="M12" i="4"/>
  <c r="I12" i="4"/>
  <c r="G12" i="4"/>
  <c r="E12" i="4"/>
  <c r="I56" i="3"/>
  <c r="G56" i="3"/>
  <c r="E56" i="3"/>
  <c r="I55" i="3"/>
  <c r="G55" i="3"/>
  <c r="E55" i="3"/>
  <c r="I54" i="3"/>
  <c r="G54" i="3"/>
  <c r="E54" i="3"/>
  <c r="I53" i="3"/>
  <c r="G53" i="3"/>
  <c r="E53" i="3"/>
  <c r="M52" i="3"/>
  <c r="I52" i="3"/>
  <c r="G52" i="3"/>
  <c r="E52" i="3"/>
  <c r="I72" i="3"/>
  <c r="G72" i="3"/>
  <c r="E72" i="3"/>
  <c r="I71" i="3"/>
  <c r="G71" i="3"/>
  <c r="E71" i="3"/>
  <c r="I70" i="3"/>
  <c r="G70" i="3"/>
  <c r="E70" i="3"/>
  <c r="I69" i="3"/>
  <c r="G69" i="3"/>
  <c r="E69" i="3"/>
  <c r="M68" i="3"/>
  <c r="I68" i="3"/>
  <c r="G68" i="3"/>
  <c r="E68" i="3"/>
  <c r="I120" i="3"/>
  <c r="G120" i="3"/>
  <c r="E120" i="3"/>
  <c r="I119" i="3"/>
  <c r="G119" i="3"/>
  <c r="E119" i="3"/>
  <c r="I118" i="3"/>
  <c r="G118" i="3"/>
  <c r="E118" i="3"/>
  <c r="I117" i="3"/>
  <c r="G117" i="3"/>
  <c r="E117" i="3"/>
  <c r="M116" i="3"/>
  <c r="I116" i="3"/>
  <c r="G116" i="3"/>
  <c r="E116" i="3"/>
  <c r="I104" i="3"/>
  <c r="G104" i="3"/>
  <c r="E104" i="3"/>
  <c r="I103" i="3"/>
  <c r="G103" i="3"/>
  <c r="E103" i="3"/>
  <c r="I102" i="3"/>
  <c r="G102" i="3"/>
  <c r="E102" i="3"/>
  <c r="I101" i="3"/>
  <c r="G101" i="3"/>
  <c r="E101" i="3"/>
  <c r="M100" i="3"/>
  <c r="I100" i="3"/>
  <c r="G100" i="3"/>
  <c r="E100" i="3"/>
  <c r="I88" i="3"/>
  <c r="G88" i="3"/>
  <c r="E88" i="3"/>
  <c r="I87" i="3"/>
  <c r="G87" i="3"/>
  <c r="E87" i="3"/>
  <c r="I86" i="3"/>
  <c r="G86" i="3"/>
  <c r="E86" i="3"/>
  <c r="I85" i="3"/>
  <c r="G85" i="3"/>
  <c r="E85" i="3"/>
  <c r="M84" i="3"/>
  <c r="I84" i="3"/>
  <c r="G84" i="3"/>
  <c r="E84" i="3"/>
  <c r="I16" i="3"/>
  <c r="G16" i="3"/>
  <c r="E16" i="3"/>
  <c r="I15" i="3"/>
  <c r="G15" i="3"/>
  <c r="E15" i="3"/>
  <c r="I14" i="3"/>
  <c r="G14" i="3"/>
  <c r="E14" i="3"/>
  <c r="I13" i="3"/>
  <c r="G13" i="3"/>
  <c r="E13" i="3"/>
  <c r="M12" i="3"/>
  <c r="I12" i="3"/>
  <c r="G12" i="3"/>
  <c r="E12" i="3"/>
  <c r="I96" i="3"/>
  <c r="G96" i="3"/>
  <c r="E96" i="3"/>
  <c r="I95" i="3"/>
  <c r="G95" i="3"/>
  <c r="E95" i="3"/>
  <c r="I94" i="3"/>
  <c r="G94" i="3"/>
  <c r="E94" i="3"/>
  <c r="I93" i="3"/>
  <c r="G93" i="3"/>
  <c r="E93" i="3"/>
  <c r="M92" i="3"/>
  <c r="I92" i="3"/>
  <c r="G92" i="3"/>
  <c r="E92" i="3"/>
  <c r="I40" i="3"/>
  <c r="G40" i="3"/>
  <c r="E40" i="3"/>
  <c r="I39" i="3"/>
  <c r="G39" i="3"/>
  <c r="E39" i="3"/>
  <c r="I38" i="3"/>
  <c r="G38" i="3"/>
  <c r="E38" i="3"/>
  <c r="I37" i="3"/>
  <c r="G37" i="3"/>
  <c r="E37" i="3"/>
  <c r="M36" i="3"/>
  <c r="I36" i="3"/>
  <c r="G36" i="3"/>
  <c r="E36" i="3"/>
  <c r="I64" i="3"/>
  <c r="G64" i="3"/>
  <c r="E64" i="3"/>
  <c r="I63" i="3"/>
  <c r="G63" i="3"/>
  <c r="E63" i="3"/>
  <c r="I62" i="3"/>
  <c r="G62" i="3"/>
  <c r="E62" i="3"/>
  <c r="I61" i="3"/>
  <c r="G61" i="3"/>
  <c r="E61" i="3"/>
  <c r="M60" i="3"/>
  <c r="I60" i="3"/>
  <c r="G60" i="3"/>
  <c r="E60" i="3"/>
  <c r="I8" i="3"/>
  <c r="G8" i="3"/>
  <c r="E8" i="3"/>
  <c r="I7" i="3"/>
  <c r="G7" i="3"/>
  <c r="E7" i="3"/>
  <c r="I6" i="3"/>
  <c r="G6" i="3"/>
  <c r="E6" i="3"/>
  <c r="I5" i="3"/>
  <c r="G5" i="3"/>
  <c r="E5" i="3"/>
  <c r="M4" i="3"/>
  <c r="I4" i="3"/>
  <c r="G4" i="3"/>
  <c r="E4" i="3"/>
  <c r="I48" i="3"/>
  <c r="G48" i="3"/>
  <c r="E48" i="3"/>
  <c r="I47" i="3"/>
  <c r="G47" i="3"/>
  <c r="E47" i="3"/>
  <c r="I46" i="3"/>
  <c r="G46" i="3"/>
  <c r="E46" i="3"/>
  <c r="I45" i="3"/>
  <c r="G45" i="3"/>
  <c r="E45" i="3"/>
  <c r="M44" i="3"/>
  <c r="I44" i="3"/>
  <c r="G44" i="3"/>
  <c r="E44" i="3"/>
  <c r="I24" i="3"/>
  <c r="G24" i="3"/>
  <c r="E24" i="3"/>
  <c r="I23" i="3"/>
  <c r="G23" i="3"/>
  <c r="E23" i="3"/>
  <c r="I22" i="3"/>
  <c r="G22" i="3"/>
  <c r="E22" i="3"/>
  <c r="I21" i="3"/>
  <c r="G21" i="3"/>
  <c r="E21" i="3"/>
  <c r="M20" i="3"/>
  <c r="I20" i="3"/>
  <c r="G20" i="3"/>
  <c r="E20" i="3"/>
  <c r="I80" i="3"/>
  <c r="G80" i="3"/>
  <c r="E80" i="3"/>
  <c r="I79" i="3"/>
  <c r="G79" i="3"/>
  <c r="E79" i="3"/>
  <c r="I78" i="3"/>
  <c r="G78" i="3"/>
  <c r="E78" i="3"/>
  <c r="I77" i="3"/>
  <c r="G77" i="3"/>
  <c r="E77" i="3"/>
  <c r="M76" i="3"/>
  <c r="I76" i="3"/>
  <c r="G76" i="3"/>
  <c r="E76" i="3"/>
  <c r="I32" i="3"/>
  <c r="G32" i="3"/>
  <c r="E32" i="3"/>
  <c r="I31" i="3"/>
  <c r="G31" i="3"/>
  <c r="E31" i="3"/>
  <c r="I30" i="3"/>
  <c r="G30" i="3"/>
  <c r="E30" i="3"/>
  <c r="I29" i="3"/>
  <c r="G29" i="3"/>
  <c r="E29" i="3"/>
  <c r="M28" i="3"/>
  <c r="I28" i="3"/>
  <c r="G28" i="3"/>
  <c r="E28" i="3"/>
  <c r="I104" i="2"/>
  <c r="G104" i="2"/>
  <c r="E104" i="2"/>
  <c r="I103" i="2"/>
  <c r="G103" i="2"/>
  <c r="E103" i="2"/>
  <c r="I102" i="2"/>
  <c r="G102" i="2"/>
  <c r="E102" i="2"/>
  <c r="I101" i="2"/>
  <c r="G101" i="2"/>
  <c r="E101" i="2"/>
  <c r="M100" i="2"/>
  <c r="I100" i="2"/>
  <c r="G100" i="2"/>
  <c r="E100" i="2"/>
  <c r="I72" i="2"/>
  <c r="G72" i="2"/>
  <c r="E72" i="2"/>
  <c r="I71" i="2"/>
  <c r="G71" i="2"/>
  <c r="E71" i="2"/>
  <c r="I70" i="2"/>
  <c r="G70" i="2"/>
  <c r="E70" i="2"/>
  <c r="I69" i="2"/>
  <c r="G69" i="2"/>
  <c r="E69" i="2"/>
  <c r="M68" i="2"/>
  <c r="I68" i="2"/>
  <c r="G68" i="2"/>
  <c r="E68" i="2"/>
  <c r="I32" i="2"/>
  <c r="G32" i="2"/>
  <c r="E32" i="2"/>
  <c r="I31" i="2"/>
  <c r="G31" i="2"/>
  <c r="E31" i="2"/>
  <c r="I30" i="2"/>
  <c r="G30" i="2"/>
  <c r="E30" i="2"/>
  <c r="I29" i="2"/>
  <c r="G29" i="2"/>
  <c r="E29" i="2"/>
  <c r="M28" i="2"/>
  <c r="I28" i="2"/>
  <c r="G28" i="2"/>
  <c r="E28" i="2"/>
  <c r="I96" i="2"/>
  <c r="G96" i="2"/>
  <c r="E96" i="2"/>
  <c r="I95" i="2"/>
  <c r="G95" i="2"/>
  <c r="E95" i="2"/>
  <c r="I94" i="2"/>
  <c r="G94" i="2"/>
  <c r="E94" i="2"/>
  <c r="I93" i="2"/>
  <c r="G93" i="2"/>
  <c r="E93" i="2"/>
  <c r="M92" i="2"/>
  <c r="I92" i="2"/>
  <c r="G92" i="2"/>
  <c r="E92" i="2"/>
  <c r="I80" i="2"/>
  <c r="G80" i="2"/>
  <c r="E80" i="2"/>
  <c r="I79" i="2"/>
  <c r="G79" i="2"/>
  <c r="E79" i="2"/>
  <c r="I78" i="2"/>
  <c r="G78" i="2"/>
  <c r="E78" i="2"/>
  <c r="I77" i="2"/>
  <c r="G77" i="2"/>
  <c r="E77" i="2"/>
  <c r="M76" i="2"/>
  <c r="I76" i="2"/>
  <c r="G76" i="2"/>
  <c r="E76" i="2"/>
  <c r="I120" i="2"/>
  <c r="G120" i="2"/>
  <c r="E120" i="2"/>
  <c r="I119" i="2"/>
  <c r="G119" i="2"/>
  <c r="E119" i="2"/>
  <c r="I118" i="2"/>
  <c r="G118" i="2"/>
  <c r="E118" i="2"/>
  <c r="I117" i="2"/>
  <c r="G117" i="2"/>
  <c r="E117" i="2"/>
  <c r="M116" i="2"/>
  <c r="I116" i="2"/>
  <c r="G116" i="2"/>
  <c r="E116" i="2"/>
  <c r="I112" i="2"/>
  <c r="G112" i="2"/>
  <c r="E112" i="2"/>
  <c r="I111" i="2"/>
  <c r="G111" i="2"/>
  <c r="E111" i="2"/>
  <c r="I110" i="2"/>
  <c r="G110" i="2"/>
  <c r="E110" i="2"/>
  <c r="I109" i="2"/>
  <c r="G109" i="2"/>
  <c r="E109" i="2"/>
  <c r="M108" i="2"/>
  <c r="I108" i="2"/>
  <c r="G108" i="2"/>
  <c r="E108" i="2"/>
  <c r="I56" i="2"/>
  <c r="G56" i="2"/>
  <c r="E56" i="2"/>
  <c r="I55" i="2"/>
  <c r="G55" i="2"/>
  <c r="E55" i="2"/>
  <c r="I54" i="2"/>
  <c r="G54" i="2"/>
  <c r="E54" i="2"/>
  <c r="I53" i="2"/>
  <c r="G53" i="2"/>
  <c r="E53" i="2"/>
  <c r="M52" i="2"/>
  <c r="I52" i="2"/>
  <c r="G52" i="2"/>
  <c r="E52" i="2"/>
  <c r="I16" i="2"/>
  <c r="G16" i="2"/>
  <c r="E16" i="2"/>
  <c r="I15" i="2"/>
  <c r="G15" i="2"/>
  <c r="E15" i="2"/>
  <c r="I14" i="2"/>
  <c r="G14" i="2"/>
  <c r="E14" i="2"/>
  <c r="I13" i="2"/>
  <c r="G13" i="2"/>
  <c r="E13" i="2"/>
  <c r="M12" i="2"/>
  <c r="I12" i="2"/>
  <c r="G12" i="2"/>
  <c r="E12" i="2"/>
  <c r="I24" i="2"/>
  <c r="G24" i="2"/>
  <c r="E24" i="2"/>
  <c r="I23" i="2"/>
  <c r="G23" i="2"/>
  <c r="E23" i="2"/>
  <c r="I22" i="2"/>
  <c r="G22" i="2"/>
  <c r="E22" i="2"/>
  <c r="I21" i="2"/>
  <c r="G21" i="2"/>
  <c r="E21" i="2"/>
  <c r="M20" i="2"/>
  <c r="I20" i="2"/>
  <c r="G20" i="2"/>
  <c r="E20" i="2"/>
  <c r="I48" i="2"/>
  <c r="G48" i="2"/>
  <c r="E48" i="2"/>
  <c r="I47" i="2"/>
  <c r="G47" i="2"/>
  <c r="E47" i="2"/>
  <c r="I46" i="2"/>
  <c r="G46" i="2"/>
  <c r="E46" i="2"/>
  <c r="I45" i="2"/>
  <c r="G45" i="2"/>
  <c r="E45" i="2"/>
  <c r="M44" i="2"/>
  <c r="I44" i="2"/>
  <c r="I72" i="1"/>
  <c r="G72" i="1"/>
  <c r="E72" i="1"/>
  <c r="J72" i="1" s="1"/>
  <c r="J71" i="1"/>
  <c r="I70" i="1"/>
  <c r="G70" i="1"/>
  <c r="E70" i="1"/>
  <c r="I69" i="1"/>
  <c r="G69" i="1"/>
  <c r="E69" i="1"/>
  <c r="M68" i="1"/>
  <c r="I68" i="1"/>
  <c r="G68" i="1"/>
  <c r="E68" i="1"/>
  <c r="I96" i="1"/>
  <c r="G96" i="1"/>
  <c r="E96" i="1"/>
  <c r="I95" i="1"/>
  <c r="G95" i="1"/>
  <c r="E95" i="1"/>
  <c r="I94" i="1"/>
  <c r="G94" i="1"/>
  <c r="E94" i="1"/>
  <c r="I93" i="1"/>
  <c r="G93" i="1"/>
  <c r="E93" i="1"/>
  <c r="M92" i="1"/>
  <c r="I92" i="1"/>
  <c r="G92" i="1"/>
  <c r="E92" i="1"/>
  <c r="I64" i="1"/>
  <c r="G64" i="1"/>
  <c r="E64" i="1"/>
  <c r="I63" i="1"/>
  <c r="G63" i="1"/>
  <c r="E63" i="1"/>
  <c r="I62" i="1"/>
  <c r="G62" i="1"/>
  <c r="E62" i="1"/>
  <c r="I61" i="1"/>
  <c r="G61" i="1"/>
  <c r="E61" i="1"/>
  <c r="M60" i="1"/>
  <c r="I60" i="1"/>
  <c r="G60" i="1"/>
  <c r="E60" i="1"/>
  <c r="I48" i="1"/>
  <c r="G48" i="1"/>
  <c r="E48" i="1"/>
  <c r="I47" i="1"/>
  <c r="G47" i="1"/>
  <c r="E47" i="1"/>
  <c r="I46" i="1"/>
  <c r="G46" i="1"/>
  <c r="E46" i="1"/>
  <c r="I45" i="1"/>
  <c r="G45" i="1"/>
  <c r="E45" i="1"/>
  <c r="M44" i="1"/>
  <c r="I44" i="1"/>
  <c r="G44" i="1"/>
  <c r="E44" i="1"/>
  <c r="G88" i="1"/>
  <c r="E88" i="1"/>
  <c r="I87" i="1"/>
  <c r="G87" i="1"/>
  <c r="E87" i="1"/>
  <c r="I86" i="1"/>
  <c r="G86" i="1"/>
  <c r="E86" i="1"/>
  <c r="I85" i="1"/>
  <c r="G85" i="1"/>
  <c r="E85" i="1"/>
  <c r="M84" i="1"/>
  <c r="I84" i="1"/>
  <c r="G84" i="1"/>
  <c r="E84" i="1"/>
  <c r="I40" i="1"/>
  <c r="G40" i="1"/>
  <c r="E40" i="1"/>
  <c r="I39" i="1"/>
  <c r="G39" i="1"/>
  <c r="E39" i="1"/>
  <c r="I38" i="1"/>
  <c r="G38" i="1"/>
  <c r="E38" i="1"/>
  <c r="I37" i="1"/>
  <c r="G37" i="1"/>
  <c r="E37" i="1"/>
  <c r="M36" i="1"/>
  <c r="I36" i="1"/>
  <c r="G36" i="1"/>
  <c r="E36" i="1"/>
  <c r="I24" i="1"/>
  <c r="G24" i="1"/>
  <c r="E24" i="1"/>
  <c r="I23" i="1"/>
  <c r="G23" i="1"/>
  <c r="E23" i="1"/>
  <c r="I22" i="1"/>
  <c r="G22" i="1"/>
  <c r="E22" i="1"/>
  <c r="I21" i="1"/>
  <c r="G21" i="1"/>
  <c r="I88" i="1" s="1"/>
  <c r="E21" i="1"/>
  <c r="M20" i="1"/>
  <c r="I20" i="1"/>
  <c r="G20" i="1"/>
  <c r="E20" i="1"/>
  <c r="I8" i="1"/>
  <c r="G8" i="1"/>
  <c r="E8" i="1"/>
  <c r="I7" i="1"/>
  <c r="G7" i="1"/>
  <c r="E7" i="1"/>
  <c r="I6" i="1"/>
  <c r="G6" i="1"/>
  <c r="E6" i="1"/>
  <c r="I5" i="1"/>
  <c r="G5" i="1"/>
  <c r="E5" i="1"/>
  <c r="M4" i="1"/>
  <c r="I4" i="1"/>
  <c r="G4" i="1"/>
  <c r="E4" i="1"/>
  <c r="I16" i="1"/>
  <c r="G16" i="1"/>
  <c r="E16" i="1"/>
  <c r="I15" i="1"/>
  <c r="G15" i="1"/>
  <c r="E15" i="1"/>
  <c r="I14" i="1"/>
  <c r="G14" i="1"/>
  <c r="E14" i="1"/>
  <c r="I13" i="1"/>
  <c r="G13" i="1"/>
  <c r="E13" i="1"/>
  <c r="M12" i="1"/>
  <c r="I12" i="1"/>
  <c r="G12" i="1"/>
  <c r="E12" i="1"/>
  <c r="J15" i="2" l="1"/>
  <c r="J64" i="1"/>
  <c r="J96" i="1"/>
  <c r="M111" i="4"/>
  <c r="C145" i="4" s="1"/>
  <c r="M87" i="4"/>
  <c r="J16" i="4"/>
  <c r="J104" i="4"/>
  <c r="J127" i="4"/>
  <c r="J69" i="4"/>
  <c r="J72" i="4"/>
  <c r="M119" i="4"/>
  <c r="C146" i="4" s="1"/>
  <c r="M7" i="4"/>
  <c r="C132" i="4" s="1"/>
  <c r="J32" i="4"/>
  <c r="M111" i="3"/>
  <c r="C137" i="3" s="1"/>
  <c r="J94" i="3"/>
  <c r="J31" i="3"/>
  <c r="J80" i="3"/>
  <c r="J23" i="3"/>
  <c r="J5" i="3"/>
  <c r="J7" i="3"/>
  <c r="J96" i="3"/>
  <c r="J16" i="3"/>
  <c r="J88" i="3"/>
  <c r="J117" i="3"/>
  <c r="J56" i="3"/>
  <c r="J48" i="2"/>
  <c r="J120" i="2"/>
  <c r="J94" i="2"/>
  <c r="M7" i="2"/>
  <c r="C123" i="2" s="1"/>
  <c r="J48" i="1"/>
  <c r="J16" i="1"/>
  <c r="J24" i="1"/>
  <c r="J40" i="1"/>
  <c r="M55" i="1"/>
  <c r="C114" i="1" s="1"/>
  <c r="J55" i="3"/>
  <c r="J53" i="3"/>
  <c r="J70" i="3"/>
  <c r="J103" i="3"/>
  <c r="J101" i="3"/>
  <c r="J15" i="3"/>
  <c r="J13" i="3"/>
  <c r="J21" i="3"/>
  <c r="J46" i="3"/>
  <c r="J78" i="3"/>
  <c r="J47" i="4"/>
  <c r="J45" i="4"/>
  <c r="C142" i="4"/>
  <c r="J71" i="4"/>
  <c r="J31" i="4"/>
  <c r="J29" i="4"/>
  <c r="J95" i="4"/>
  <c r="J93" i="4"/>
  <c r="J63" i="4"/>
  <c r="J61" i="4"/>
  <c r="J125" i="4"/>
  <c r="J102" i="4"/>
  <c r="J38" i="4"/>
  <c r="J55" i="4"/>
  <c r="J53" i="4"/>
  <c r="J15" i="4"/>
  <c r="J13" i="4"/>
  <c r="M79" i="1"/>
  <c r="C117" i="1" s="1"/>
  <c r="J88" i="1"/>
  <c r="J55" i="2"/>
  <c r="J53" i="2"/>
  <c r="J102" i="2"/>
  <c r="M63" i="2"/>
  <c r="C130" i="2" s="1"/>
  <c r="M87" i="2"/>
  <c r="C133" i="2" s="1"/>
  <c r="M39" i="2"/>
  <c r="C127" i="2" s="1"/>
  <c r="J77" i="2"/>
  <c r="J79" i="2"/>
  <c r="J13" i="2"/>
  <c r="J23" i="4"/>
  <c r="J21" i="4"/>
  <c r="J78" i="4"/>
  <c r="J47" i="2"/>
  <c r="J45" i="2"/>
  <c r="J39" i="3"/>
  <c r="J37" i="3"/>
  <c r="J60" i="3"/>
  <c r="J29" i="3"/>
  <c r="J28" i="3"/>
  <c r="J87" i="1"/>
  <c r="J63" i="1"/>
  <c r="J44" i="3"/>
  <c r="J68" i="3"/>
  <c r="J12" i="4"/>
  <c r="J28" i="4"/>
  <c r="J69" i="1"/>
  <c r="J68" i="1"/>
  <c r="J95" i="1"/>
  <c r="J93" i="1"/>
  <c r="J45" i="1"/>
  <c r="J61" i="1"/>
  <c r="M103" i="1"/>
  <c r="C120" i="1" s="1"/>
  <c r="M31" i="1"/>
  <c r="C111" i="1" s="1"/>
  <c r="J8" i="1"/>
  <c r="J7" i="1"/>
  <c r="J5" i="1"/>
  <c r="J15" i="1"/>
  <c r="J13" i="1"/>
  <c r="J85" i="1"/>
  <c r="J39" i="1"/>
  <c r="J37" i="1"/>
  <c r="J23" i="1"/>
  <c r="J21" i="1"/>
  <c r="J44" i="2"/>
  <c r="J22" i="2"/>
  <c r="J110" i="2"/>
  <c r="J118" i="2"/>
  <c r="J29" i="2"/>
  <c r="J31" i="2"/>
  <c r="J32" i="2"/>
  <c r="J69" i="2"/>
  <c r="J71" i="2"/>
  <c r="J103" i="2"/>
  <c r="J104" i="2"/>
  <c r="J77" i="4"/>
  <c r="J79" i="4"/>
  <c r="J76" i="4"/>
  <c r="J80" i="4"/>
  <c r="J70" i="4"/>
  <c r="J68" i="4"/>
  <c r="J48" i="4"/>
  <c r="J46" i="4"/>
  <c r="J44" i="4"/>
  <c r="J30" i="4"/>
  <c r="J96" i="4"/>
  <c r="J94" i="4"/>
  <c r="J92" i="4"/>
  <c r="J64" i="4"/>
  <c r="J62" i="4"/>
  <c r="J60" i="4"/>
  <c r="J128" i="4"/>
  <c r="J126" i="4"/>
  <c r="J124" i="4"/>
  <c r="J101" i="4"/>
  <c r="J103" i="4"/>
  <c r="J100" i="4"/>
  <c r="J22" i="4"/>
  <c r="J24" i="4"/>
  <c r="J20" i="4"/>
  <c r="J37" i="4"/>
  <c r="J39" i="4"/>
  <c r="J40" i="4"/>
  <c r="J36" i="4"/>
  <c r="J54" i="4"/>
  <c r="J56" i="4"/>
  <c r="J52" i="4"/>
  <c r="J14" i="4"/>
  <c r="J52" i="3"/>
  <c r="J54" i="3"/>
  <c r="J69" i="3"/>
  <c r="J71" i="3"/>
  <c r="J72" i="3"/>
  <c r="J116" i="3"/>
  <c r="J118" i="3"/>
  <c r="J119" i="3"/>
  <c r="J120" i="3"/>
  <c r="J100" i="3"/>
  <c r="J102" i="3"/>
  <c r="J104" i="3"/>
  <c r="J85" i="3"/>
  <c r="J87" i="3"/>
  <c r="J86" i="3"/>
  <c r="J84" i="3"/>
  <c r="J12" i="3"/>
  <c r="J14" i="3"/>
  <c r="J93" i="3"/>
  <c r="J95" i="3"/>
  <c r="J92" i="3"/>
  <c r="J36" i="3"/>
  <c r="J38" i="3"/>
  <c r="J40" i="3"/>
  <c r="J61" i="3"/>
  <c r="J63" i="3"/>
  <c r="J62" i="3"/>
  <c r="J64" i="3"/>
  <c r="J4" i="3"/>
  <c r="J6" i="3"/>
  <c r="J8" i="3"/>
  <c r="J45" i="3"/>
  <c r="J47" i="3"/>
  <c r="J48" i="3"/>
  <c r="J22" i="3"/>
  <c r="J24" i="3"/>
  <c r="J20" i="3"/>
  <c r="M23" i="3" s="1"/>
  <c r="J77" i="3"/>
  <c r="J79" i="3"/>
  <c r="J76" i="3"/>
  <c r="J30" i="3"/>
  <c r="J32" i="3"/>
  <c r="J101" i="2"/>
  <c r="J100" i="2"/>
  <c r="J72" i="2"/>
  <c r="J70" i="2"/>
  <c r="J68" i="2"/>
  <c r="J30" i="2"/>
  <c r="J28" i="2"/>
  <c r="J93" i="2"/>
  <c r="J95" i="2"/>
  <c r="J92" i="2"/>
  <c r="J96" i="2"/>
  <c r="J80" i="2"/>
  <c r="J78" i="2"/>
  <c r="J76" i="2"/>
  <c r="J117" i="2"/>
  <c r="J119" i="2"/>
  <c r="J116" i="2"/>
  <c r="J109" i="2"/>
  <c r="J111" i="2"/>
  <c r="J108" i="2"/>
  <c r="J112" i="2"/>
  <c r="J54" i="2"/>
  <c r="J52" i="2"/>
  <c r="J56" i="2"/>
  <c r="J16" i="2"/>
  <c r="J14" i="2"/>
  <c r="J12" i="2"/>
  <c r="J21" i="2"/>
  <c r="J23" i="2"/>
  <c r="J20" i="2"/>
  <c r="J24" i="2"/>
  <c r="J46" i="2"/>
  <c r="J70" i="1"/>
  <c r="J92" i="1"/>
  <c r="J94" i="1"/>
  <c r="J60" i="1"/>
  <c r="J62" i="1"/>
  <c r="J47" i="1"/>
  <c r="J44" i="1"/>
  <c r="J46" i="1"/>
  <c r="J84" i="1"/>
  <c r="J86" i="1"/>
  <c r="J36" i="1"/>
  <c r="J38" i="1"/>
  <c r="J20" i="1"/>
  <c r="J22" i="1"/>
  <c r="J4" i="1"/>
  <c r="J6" i="1"/>
  <c r="J12" i="1"/>
  <c r="J14" i="1"/>
  <c r="M71" i="4" l="1"/>
  <c r="M95" i="4"/>
  <c r="C143" i="4" s="1"/>
  <c r="M39" i="4"/>
  <c r="C136" i="4" s="1"/>
  <c r="M79" i="4"/>
  <c r="C141" i="4" s="1"/>
  <c r="M103" i="3"/>
  <c r="M63" i="3"/>
  <c r="M39" i="3"/>
  <c r="C128" i="3" s="1"/>
  <c r="C126" i="3"/>
  <c r="M119" i="2"/>
  <c r="M111" i="2"/>
  <c r="M95" i="2"/>
  <c r="C134" i="2" s="1"/>
  <c r="M63" i="1"/>
  <c r="C115" i="1" s="1"/>
  <c r="M39" i="1"/>
  <c r="C112" i="1" s="1"/>
  <c r="M15" i="1"/>
  <c r="C109" i="1" s="1"/>
  <c r="M7" i="1"/>
  <c r="C108" i="1" s="1"/>
  <c r="M55" i="3"/>
  <c r="C130" i="3" s="1"/>
  <c r="M119" i="3"/>
  <c r="C138" i="3" s="1"/>
  <c r="C136" i="3"/>
  <c r="M15" i="3"/>
  <c r="C125" i="3" s="1"/>
  <c r="M95" i="3"/>
  <c r="C135" i="3" s="1"/>
  <c r="M31" i="3"/>
  <c r="C127" i="3" s="1"/>
  <c r="M47" i="3"/>
  <c r="C129" i="3" s="1"/>
  <c r="M71" i="3"/>
  <c r="C132" i="3" s="1"/>
  <c r="M47" i="2"/>
  <c r="C128" i="2" s="1"/>
  <c r="M7" i="3"/>
  <c r="C124" i="3" s="1"/>
  <c r="M79" i="3"/>
  <c r="C133" i="3" s="1"/>
  <c r="M23" i="4"/>
  <c r="C134" i="4" s="1"/>
  <c r="M55" i="4"/>
  <c r="C138" i="4" s="1"/>
  <c r="M15" i="4"/>
  <c r="C133" i="4" s="1"/>
  <c r="M31" i="4"/>
  <c r="C135" i="4" s="1"/>
  <c r="M71" i="1"/>
  <c r="C116" i="1" s="1"/>
  <c r="M87" i="1"/>
  <c r="C118" i="1" s="1"/>
  <c r="M23" i="2"/>
  <c r="C125" i="2" s="1"/>
  <c r="C136" i="2"/>
  <c r="C137" i="2"/>
  <c r="C140" i="4"/>
  <c r="M47" i="4"/>
  <c r="C137" i="4" s="1"/>
  <c r="M63" i="4"/>
  <c r="C139" i="4" s="1"/>
  <c r="M127" i="4"/>
  <c r="C147" i="4" s="1"/>
  <c r="M103" i="4"/>
  <c r="C144" i="4" s="1"/>
  <c r="M87" i="3"/>
  <c r="C134" i="3" s="1"/>
  <c r="C131" i="3"/>
  <c r="M103" i="2"/>
  <c r="C135" i="2" s="1"/>
  <c r="M71" i="2"/>
  <c r="C131" i="2" s="1"/>
  <c r="M31" i="2"/>
  <c r="C126" i="2" s="1"/>
  <c r="M79" i="2"/>
  <c r="C132" i="2" s="1"/>
  <c r="M55" i="2"/>
  <c r="C129" i="2" s="1"/>
  <c r="M15" i="2"/>
  <c r="C124" i="2" s="1"/>
  <c r="M95" i="1"/>
  <c r="C119" i="1" s="1"/>
  <c r="M47" i="1"/>
  <c r="C113" i="1" s="1"/>
  <c r="M23" i="1"/>
  <c r="C110" i="1" s="1"/>
</calcChain>
</file>

<file path=xl/sharedStrings.xml><?xml version="1.0" encoding="utf-8"?>
<sst xmlns="http://schemas.openxmlformats.org/spreadsheetml/2006/main" count="1194" uniqueCount="314">
  <si>
    <t>TJ LIAZ Jbc A</t>
  </si>
  <si>
    <t>oddíl</t>
  </si>
  <si>
    <t>jméno</t>
  </si>
  <si>
    <t>roč.</t>
  </si>
  <si>
    <t>50m</t>
  </si>
  <si>
    <t>body</t>
  </si>
  <si>
    <t>dálka</t>
  </si>
  <si>
    <t>medik</t>
  </si>
  <si>
    <t>mezisoučet</t>
  </si>
  <si>
    <t>štafeta 4x150 m</t>
  </si>
  <si>
    <t>Honců Tomáš</t>
  </si>
  <si>
    <t>celkem body</t>
  </si>
  <si>
    <t>Jahoda Vlastimil</t>
  </si>
  <si>
    <t xml:space="preserve"> </t>
  </si>
  <si>
    <t>AC Sn Lbc A</t>
  </si>
  <si>
    <t>2.</t>
  </si>
  <si>
    <t>Burda Lukáš</t>
  </si>
  <si>
    <t>Zajíček Ondřej</t>
  </si>
  <si>
    <t>3.</t>
  </si>
  <si>
    <t>AC Mladá Boleslav</t>
  </si>
  <si>
    <t>Miler Jiří</t>
  </si>
  <si>
    <t>4.</t>
  </si>
  <si>
    <t>TJ LIAZ Jbc B</t>
  </si>
  <si>
    <t>Šifta Vojtěch</t>
  </si>
  <si>
    <t>Hnyk Filip</t>
  </si>
  <si>
    <t>5.</t>
  </si>
  <si>
    <t>AC Sn Lbc B</t>
  </si>
  <si>
    <t>Antuš David</t>
  </si>
  <si>
    <t>6.</t>
  </si>
  <si>
    <t>7.</t>
  </si>
  <si>
    <t>TJ LIAZ Jbc C</t>
  </si>
  <si>
    <t>8.</t>
  </si>
  <si>
    <t>AC Česká Lípa</t>
  </si>
  <si>
    <t>Kříž Antonín</t>
  </si>
  <si>
    <t>Knespl Kristián</t>
  </si>
  <si>
    <t>9.</t>
  </si>
  <si>
    <t>Hudík Ondřej</t>
  </si>
  <si>
    <t>Rázek Štěpán</t>
  </si>
  <si>
    <t>10.</t>
  </si>
  <si>
    <t>11.</t>
  </si>
  <si>
    <t>12.</t>
  </si>
  <si>
    <t>TJ LIAZ Jbc D</t>
  </si>
  <si>
    <t>13.</t>
  </si>
  <si>
    <t>14.</t>
  </si>
  <si>
    <t>1.</t>
  </si>
  <si>
    <t>Bobková Karla</t>
  </si>
  <si>
    <t>Klozová Viktorie</t>
  </si>
  <si>
    <t>AC Mladá Boleslav A</t>
  </si>
  <si>
    <t>Žáková Julie</t>
  </si>
  <si>
    <t>Křepelová Tereza</t>
  </si>
  <si>
    <t>Kindlová Dominika</t>
  </si>
  <si>
    <t>Voldánová Leona</t>
  </si>
  <si>
    <t>Mašková Veronika</t>
  </si>
  <si>
    <t>Jandová Anna</t>
  </si>
  <si>
    <t>Kroupová Anežka</t>
  </si>
  <si>
    <t>Vlčková Veronika</t>
  </si>
  <si>
    <t>Kazdová Anna</t>
  </si>
  <si>
    <t>AC Mladá Boleslav B</t>
  </si>
  <si>
    <t>Rosická Eva</t>
  </si>
  <si>
    <t>Komanická Eliška</t>
  </si>
  <si>
    <t>Zemanová Kamila</t>
  </si>
  <si>
    <t>Nováková Monika</t>
  </si>
  <si>
    <t>Knesplová Amálie</t>
  </si>
  <si>
    <t>15.</t>
  </si>
  <si>
    <t>AC TJ Jičín A</t>
  </si>
  <si>
    <t>16.</t>
  </si>
  <si>
    <t>AC TJ Jičín B</t>
  </si>
  <si>
    <t>TJ LIAZ Jbc E</t>
  </si>
  <si>
    <t>TJ Sn Varnsdorf A</t>
  </si>
  <si>
    <t>Poncerová Pavlína</t>
  </si>
  <si>
    <t>TJ LIAZ Jbc F</t>
  </si>
  <si>
    <t>Andrlová Nela</t>
  </si>
  <si>
    <t>60m</t>
  </si>
  <si>
    <t>koule 2</t>
  </si>
  <si>
    <t>Velička Ondřej</t>
  </si>
  <si>
    <t>Košín Marek</t>
  </si>
  <si>
    <t>Šelmeci Vojtěch</t>
  </si>
  <si>
    <t>Novák Vojtěch</t>
  </si>
  <si>
    <t>Munzar Matyáš</t>
  </si>
  <si>
    <t>Ticháček Jakub</t>
  </si>
  <si>
    <t>Hübner Richard</t>
  </si>
  <si>
    <t>Lank David</t>
  </si>
  <si>
    <t>Ondráček Vratislav</t>
  </si>
  <si>
    <t>Sova Matěj</t>
  </si>
  <si>
    <t>Novotný Daniel</t>
  </si>
  <si>
    <t>TJ LIAZ Jbc G</t>
  </si>
  <si>
    <t>AC Slovan Liberec A</t>
  </si>
  <si>
    <t>Levinská Tereza</t>
  </si>
  <si>
    <t>Ulvrová Lucie</t>
  </si>
  <si>
    <t>Brožková Elena</t>
  </si>
  <si>
    <t>Rejlková Sára</t>
  </si>
  <si>
    <t>Světničková Petra</t>
  </si>
  <si>
    <t>Procházková Rozálie</t>
  </si>
  <si>
    <t>Berná Timea</t>
  </si>
  <si>
    <t>Špačková Josefa</t>
  </si>
  <si>
    <t>Komanická Markéta</t>
  </si>
  <si>
    <t>Kubínová Marie</t>
  </si>
  <si>
    <t>Taušová Hana</t>
  </si>
  <si>
    <t>ELEVOVÉ roč. 2009 - 2013</t>
  </si>
  <si>
    <t>POŘADÍ DRUŽSTEV</t>
  </si>
  <si>
    <t>Elevové 2020</t>
  </si>
  <si>
    <t>ELEVKY roč. 2009 - 2013</t>
  </si>
  <si>
    <t>MLADŠÍ ŽÁCI roč. 2007 - 2008</t>
  </si>
  <si>
    <t>Elevky 2020</t>
  </si>
  <si>
    <t>MLADŠÍ ŽÁKYNĚ roč. 2007 - 2008</t>
  </si>
  <si>
    <t>Mladší žákyně 2020</t>
  </si>
  <si>
    <t>Mladší žáci 2020</t>
  </si>
  <si>
    <t>Paříková Klára</t>
  </si>
  <si>
    <t>Lukačejdová Sára</t>
  </si>
  <si>
    <t>Bečvářová Jana</t>
  </si>
  <si>
    <t>Mládková Tereza</t>
  </si>
  <si>
    <t>ZŠ a MŠ Višňová</t>
  </si>
  <si>
    <t>Mikolajczak Dorota</t>
  </si>
  <si>
    <t>Kobylska Hanna</t>
  </si>
  <si>
    <t>Czyprynska Julia</t>
  </si>
  <si>
    <t>Pajecka Lena</t>
  </si>
  <si>
    <t>TJ Dvůr Králové A</t>
  </si>
  <si>
    <t>Glosová Nela</t>
  </si>
  <si>
    <t>Pazderková Klára</t>
  </si>
  <si>
    <t>Schejbalová Kristýna</t>
  </si>
  <si>
    <t>Zbranková Viktorie</t>
  </si>
  <si>
    <t>Šubrtová Kateřina</t>
  </si>
  <si>
    <t>Kňákalová Natálie</t>
  </si>
  <si>
    <t>Kuncová Alžběta</t>
  </si>
  <si>
    <t xml:space="preserve">TJ Dvůr Králové </t>
  </si>
  <si>
    <t>Kunc Jan</t>
  </si>
  <si>
    <t>Zbraněk Mikuláš</t>
  </si>
  <si>
    <t>Ježek Antonín</t>
  </si>
  <si>
    <t>Velán Matyáš</t>
  </si>
  <si>
    <t>Kocián Adam</t>
  </si>
  <si>
    <t>Bartůněk Dominik</t>
  </si>
  <si>
    <t>Berný Tadeáš</t>
  </si>
  <si>
    <t>Dolejší Tomáš</t>
  </si>
  <si>
    <t>Spartak Vrchlabí</t>
  </si>
  <si>
    <t>Křížek Lukáš</t>
  </si>
  <si>
    <t>Koldovský Michal</t>
  </si>
  <si>
    <t>Vancl Filip</t>
  </si>
  <si>
    <t>Erlebach Vít</t>
  </si>
  <si>
    <t>Faltus Vojtěcvh</t>
  </si>
  <si>
    <t>Entner Jan</t>
  </si>
  <si>
    <t>Kmoch Štěpán</t>
  </si>
  <si>
    <t xml:space="preserve">AK Semily </t>
  </si>
  <si>
    <t>Vaňátko David</t>
  </si>
  <si>
    <t>Mádl Jan</t>
  </si>
  <si>
    <t>Petířová Eliška</t>
  </si>
  <si>
    <t>Kadič Tomáš</t>
  </si>
  <si>
    <t>Haufert Šimon</t>
  </si>
  <si>
    <t>Čepelík Dan</t>
  </si>
  <si>
    <t>Kostka Lukáš</t>
  </si>
  <si>
    <t>Sůva Vojtěch</t>
  </si>
  <si>
    <t>Sláma Lukáš</t>
  </si>
  <si>
    <t>Jakubík Jaroslav</t>
  </si>
  <si>
    <t>Papoušek Jan</t>
  </si>
  <si>
    <t>Malý Ondřej</t>
  </si>
  <si>
    <t>Malát Marek</t>
  </si>
  <si>
    <t>Duben Jan</t>
  </si>
  <si>
    <t>Tampier Mikuláš</t>
  </si>
  <si>
    <t>Gubančok Boris</t>
  </si>
  <si>
    <t>Turek Štěpán</t>
  </si>
  <si>
    <t>Procházka Vlastík</t>
  </si>
  <si>
    <t>Rychtář Jakub</t>
  </si>
  <si>
    <t>Richtr Jaroslva</t>
  </si>
  <si>
    <t>Kotyk Samuel</t>
  </si>
  <si>
    <t>Lubas Jan</t>
  </si>
  <si>
    <t>Roubíček Štěpán</t>
  </si>
  <si>
    <t>Dušek Jakub</t>
  </si>
  <si>
    <t>Mochal Dan</t>
  </si>
  <si>
    <t>Šenk Matěj</t>
  </si>
  <si>
    <t>Gänsel Sebastian</t>
  </si>
  <si>
    <t>AC Slovan Liberec B</t>
  </si>
  <si>
    <t>Groh Filip</t>
  </si>
  <si>
    <t>Šťastný Radek</t>
  </si>
  <si>
    <t>Vrabcová Kristýna</t>
  </si>
  <si>
    <t>Šťastná Karolína</t>
  </si>
  <si>
    <t>Šlazyková Klára</t>
  </si>
  <si>
    <t>Pfeiperová Tereza</t>
  </si>
  <si>
    <t>AC Mladá Boleslav C</t>
  </si>
  <si>
    <t>Vokrouhlecká Alice</t>
  </si>
  <si>
    <t>Rajmová Aneta</t>
  </si>
  <si>
    <t>Brentnerová Amélie</t>
  </si>
  <si>
    <t>Spartak Vrchlabí Smola Konstrukce</t>
  </si>
  <si>
    <t>Riechsteinová Lucie</t>
  </si>
  <si>
    <t>Holubcová Adéla</t>
  </si>
  <si>
    <t>Lepltová Šárka</t>
  </si>
  <si>
    <t>Tavali Nicola</t>
  </si>
  <si>
    <t>Ivaškovičová Vanesa</t>
  </si>
  <si>
    <t>Ivaškovičová Viktorie</t>
  </si>
  <si>
    <t>Bondorová Adéla</t>
  </si>
  <si>
    <t>AK Semily</t>
  </si>
  <si>
    <t>Reichlová Rozálie</t>
  </si>
  <si>
    <t>Saláková Adéla Nela</t>
  </si>
  <si>
    <t>Sisrová Eliška</t>
  </si>
  <si>
    <t>Kolářová Babeta</t>
  </si>
  <si>
    <t>Treglerová Andrea</t>
  </si>
  <si>
    <t>Janošíková Andrea</t>
  </si>
  <si>
    <t>Křenčilová Kateřina</t>
  </si>
  <si>
    <t>Mátlová Tereza</t>
  </si>
  <si>
    <t>Holická Elena</t>
  </si>
  <si>
    <t>Kopalová Michala</t>
  </si>
  <si>
    <t>Ziková Barbora</t>
  </si>
  <si>
    <t>Grohová Agáta</t>
  </si>
  <si>
    <t>Šikolová Anna</t>
  </si>
  <si>
    <t>Kučerová Justýná</t>
  </si>
  <si>
    <t>Dolečková Katka</t>
  </si>
  <si>
    <t>Pracná Natálie</t>
  </si>
  <si>
    <t>WROCLAW</t>
  </si>
  <si>
    <t>LIAZ JBC E</t>
  </si>
  <si>
    <t>Dvořaková Nikola</t>
  </si>
  <si>
    <t>Bucková Šárka</t>
  </si>
  <si>
    <t>Mišáková Barbora</t>
  </si>
  <si>
    <t>AC Slovan Lbc A</t>
  </si>
  <si>
    <t>Karvayová Kateřina</t>
  </si>
  <si>
    <t>TJ Slovan Varnsdorf</t>
  </si>
  <si>
    <t>Hanzalík Matěj</t>
  </si>
  <si>
    <t xml:space="preserve">Jirák </t>
  </si>
  <si>
    <t>Haba</t>
  </si>
  <si>
    <t>Hýbl</t>
  </si>
  <si>
    <t>Pacholík</t>
  </si>
  <si>
    <t>AC Slovan Lbc B</t>
  </si>
  <si>
    <t>Zákoucký Vítek</t>
  </si>
  <si>
    <t>Michalík Marek</t>
  </si>
  <si>
    <t>Zeman Jaroslav</t>
  </si>
  <si>
    <t>Hnyk Vincent</t>
  </si>
  <si>
    <t xml:space="preserve">Samšiňák Jan </t>
  </si>
  <si>
    <t>Martinka</t>
  </si>
  <si>
    <t xml:space="preserve">Novotný </t>
  </si>
  <si>
    <t>Levinský</t>
  </si>
  <si>
    <t xml:space="preserve">Stránský </t>
  </si>
  <si>
    <t>Stádník Filip</t>
  </si>
  <si>
    <t>Valenta Martin</t>
  </si>
  <si>
    <t xml:space="preserve">Seifert Jan </t>
  </si>
  <si>
    <t>AC JABLONEC</t>
  </si>
  <si>
    <t>Štryncl Filip</t>
  </si>
  <si>
    <t>Pleštil Jan</t>
  </si>
  <si>
    <t>Hlaváč Jakub</t>
  </si>
  <si>
    <t>Korda Maksym</t>
  </si>
  <si>
    <t>AK SEMILY</t>
  </si>
  <si>
    <t>Slavík Vojtěch</t>
  </si>
  <si>
    <t>Patková Justýna</t>
  </si>
  <si>
    <t>Petiřová Klára</t>
  </si>
  <si>
    <t>Krausová Eliška</t>
  </si>
  <si>
    <t>AK SEMILY A</t>
  </si>
  <si>
    <t>AK Semily B</t>
  </si>
  <si>
    <t>Tun Šimon</t>
  </si>
  <si>
    <t>Brádle Václav</t>
  </si>
  <si>
    <t>Regner Filip</t>
  </si>
  <si>
    <t>Novotný Vojtěch</t>
  </si>
  <si>
    <t xml:space="preserve">Kobr </t>
  </si>
  <si>
    <t>Beneš</t>
  </si>
  <si>
    <t>Ráček</t>
  </si>
  <si>
    <t>Šifta</t>
  </si>
  <si>
    <t>Nehonský Tadeáš</t>
  </si>
  <si>
    <t>Zelenka František</t>
  </si>
  <si>
    <t>Roubíček</t>
  </si>
  <si>
    <t>Matěcha</t>
  </si>
  <si>
    <t>Nešpor</t>
  </si>
  <si>
    <t xml:space="preserve">Svobodová </t>
  </si>
  <si>
    <t>Kulakov Illija</t>
  </si>
  <si>
    <t xml:space="preserve">Borůvka Petr </t>
  </si>
  <si>
    <t>Matčáska Jakub</t>
  </si>
  <si>
    <t>Reichlová Viktorie</t>
  </si>
  <si>
    <t>Mazánková Eva</t>
  </si>
  <si>
    <t>Kučerová Nicole</t>
  </si>
  <si>
    <t>Peštová Adéla</t>
  </si>
  <si>
    <t>x</t>
  </si>
  <si>
    <t>SPARTAK VRCHLABÍ</t>
  </si>
  <si>
    <t>Rucká Jessica Stella</t>
  </si>
  <si>
    <t>Marečková Stella</t>
  </si>
  <si>
    <t>Bártová Natálie</t>
  </si>
  <si>
    <t>Jelínková Kristýna</t>
  </si>
  <si>
    <t>Vebrová Lucie</t>
  </si>
  <si>
    <t xml:space="preserve">Hübnerová </t>
  </si>
  <si>
    <t>Kumstátová</t>
  </si>
  <si>
    <t>Pivrncová</t>
  </si>
  <si>
    <t>Nešporová</t>
  </si>
  <si>
    <t>Košínová Andrea</t>
  </si>
  <si>
    <t xml:space="preserve">Drunecká Lucie </t>
  </si>
  <si>
    <t>Čepeláková Gabriela</t>
  </si>
  <si>
    <t>Zachová Viktorie</t>
  </si>
  <si>
    <t>Pokorná Tereza</t>
  </si>
  <si>
    <t>Diartová Ela</t>
  </si>
  <si>
    <t>Matčásková Eliška</t>
  </si>
  <si>
    <t>Vrbatová Tereza</t>
  </si>
  <si>
    <t>Jirková Aneta</t>
  </si>
  <si>
    <t>Astabšová Aneta</t>
  </si>
  <si>
    <t xml:space="preserve">Jahodová </t>
  </si>
  <si>
    <t>Grygárková</t>
  </si>
  <si>
    <t>Hornová</t>
  </si>
  <si>
    <t>Folková</t>
  </si>
  <si>
    <t>Trollerová</t>
  </si>
  <si>
    <t>Pechata</t>
  </si>
  <si>
    <t>Říhová</t>
  </si>
  <si>
    <t>Brožová</t>
  </si>
  <si>
    <t>Kalašová</t>
  </si>
  <si>
    <t>Bartošová</t>
  </si>
  <si>
    <t>Bujerová</t>
  </si>
  <si>
    <t>Dubská</t>
  </si>
  <si>
    <t>Honců</t>
  </si>
  <si>
    <t>Svobodová Lucie</t>
  </si>
  <si>
    <t>Bulířová Šárka</t>
  </si>
  <si>
    <t>Šťastná Barbora</t>
  </si>
  <si>
    <t xml:space="preserve">Kopalová Kristýna </t>
  </si>
  <si>
    <t>Vábrová Izabela</t>
  </si>
  <si>
    <t>Sviatková Sonya</t>
  </si>
  <si>
    <t>Bulířová Zuzana</t>
  </si>
  <si>
    <t xml:space="preserve">Hujerová </t>
  </si>
  <si>
    <t>Plecitá</t>
  </si>
  <si>
    <t>Jehličková</t>
  </si>
  <si>
    <t>Oleníčková</t>
  </si>
  <si>
    <t>4.   KP 3.</t>
  </si>
  <si>
    <t>3.   KP 2.</t>
  </si>
  <si>
    <t>2.   KP 1.</t>
  </si>
  <si>
    <t>Nožičková Eva</t>
  </si>
  <si>
    <t>Michalík 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</si>
</sst>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20"/>
      <color rgb="FF000000"/>
      <name val="Calibri"/>
      <family val="2"/>
      <charset val="238"/>
    </font>
    <font>
      <b/>
      <i/>
      <sz val="14"/>
      <color rgb="FF000000"/>
      <name val="Calibri"/>
      <family val="2"/>
      <charset val="238"/>
    </font>
    <font>
      <sz val="36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2"/>
      <color rgb="FF000000"/>
      <name val="Arial CE"/>
      <charset val="238"/>
    </font>
    <font>
      <sz val="12"/>
      <color rgb="FF00B050"/>
      <name val="Arial CE"/>
      <charset val="238"/>
    </font>
    <font>
      <sz val="12"/>
      <color rgb="FF000000"/>
      <name val="Arial"/>
      <family val="2"/>
      <charset val="238"/>
    </font>
    <font>
      <sz val="12"/>
      <color rgb="FFE26B0A"/>
      <name val="Arial CE"/>
      <charset val="238"/>
    </font>
    <font>
      <sz val="12"/>
      <color rgb="FF538DD5"/>
      <name val="Arial CE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Arial"/>
      <family val="2"/>
      <charset val="238"/>
    </font>
    <font>
      <sz val="12"/>
      <color rgb="FF000000"/>
      <name val="Calibri"/>
      <family val="2"/>
      <charset val="238"/>
    </font>
    <font>
      <sz val="8"/>
      <color rgb="FF538DD5"/>
      <name val="Arial CE"/>
      <charset val="238"/>
    </font>
    <font>
      <b/>
      <sz val="22"/>
      <color rgb="FF000000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26"/>
      <color rgb="FF000000"/>
      <name val="Calibri"/>
      <family val="2"/>
      <charset val="238"/>
    </font>
    <font>
      <sz val="28"/>
      <color rgb="FF000000"/>
      <name val="Calibri"/>
      <family val="2"/>
      <charset val="238"/>
    </font>
    <font>
      <sz val="36"/>
      <color rgb="FF00B050"/>
      <name val="Calibri"/>
      <family val="2"/>
      <charset val="238"/>
    </font>
    <font>
      <sz val="36"/>
      <color rgb="FFFF0000"/>
      <name val="Calibri"/>
      <family val="2"/>
      <charset val="238"/>
    </font>
    <font>
      <sz val="36"/>
      <color rgb="FF0070C0"/>
      <name val="Calibri"/>
      <family val="2"/>
      <charset val="238"/>
    </font>
    <font>
      <sz val="11"/>
      <color indexed="8"/>
      <name val="DIN Mittelschrift LT CE"/>
      <charset val="238"/>
    </font>
    <font>
      <sz val="36"/>
      <color rgb="FFFFC000"/>
      <name val="Calibri"/>
      <family val="2"/>
      <charset val="238"/>
    </font>
    <font>
      <sz val="11"/>
      <color rgb="FFFFC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B8CCE4"/>
        <bgColor rgb="FFB8CCE4"/>
      </patternFill>
    </fill>
    <fill>
      <patternFill patternType="solid">
        <fgColor rgb="FFFFC000"/>
        <bgColor indexed="64"/>
      </patternFill>
    </fill>
    <fill>
      <patternFill patternType="solid">
        <fgColor rgb="FFC4D79B"/>
        <bgColor rgb="FFC4D79B"/>
      </patternFill>
    </fill>
    <fill>
      <patternFill patternType="solid">
        <fgColor rgb="FF00B0F0"/>
        <bgColor indexed="64"/>
      </patternFill>
    </fill>
    <fill>
      <patternFill patternType="solid">
        <fgColor rgb="FFC4BD97"/>
        <bgColor rgb="FFC4BD97"/>
      </patternFill>
    </fill>
    <fill>
      <patternFill patternType="solid">
        <fgColor rgb="FFFF0000"/>
        <bgColor indexed="64"/>
      </patternFill>
    </fill>
    <fill>
      <patternFill patternType="solid">
        <fgColor rgb="FFFCD5B4"/>
        <bgColor rgb="FFFCD5B4"/>
      </patternFill>
    </fill>
  </fills>
  <borders count="5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145">
    <xf numFmtId="0" fontId="0" fillId="0" borderId="0" xfId="0"/>
    <xf numFmtId="0" fontId="1" fillId="0" borderId="0" xfId="1" applyFont="1" applyFill="1" applyAlignment="1"/>
    <xf numFmtId="0" fontId="1" fillId="2" borderId="0" xfId="1" applyFont="1" applyFill="1" applyAlignment="1"/>
    <xf numFmtId="0" fontId="2" fillId="0" borderId="1" xfId="1" applyFont="1" applyFill="1" applyBorder="1" applyAlignment="1">
      <alignment horizontal="left"/>
    </xf>
    <xf numFmtId="0" fontId="1" fillId="0" borderId="2" xfId="1" applyFont="1" applyFill="1" applyBorder="1" applyAlignment="1">
      <alignment horizontal="center"/>
    </xf>
    <xf numFmtId="0" fontId="3" fillId="0" borderId="0" xfId="1" applyFont="1" applyFill="1" applyAlignment="1"/>
    <xf numFmtId="0" fontId="1" fillId="0" borderId="0" xfId="1" applyFont="1" applyFill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/>
    <xf numFmtId="0" fontId="6" fillId="0" borderId="0" xfId="1" applyFont="1" applyFill="1" applyAlignment="1">
      <alignment horizontal="center"/>
    </xf>
    <xf numFmtId="0" fontId="7" fillId="0" borderId="0" xfId="1" applyFont="1" applyFill="1" applyAlignment="1"/>
    <xf numFmtId="0" fontId="1" fillId="0" borderId="5" xfId="1" applyFont="1" applyFill="1" applyBorder="1" applyAlignment="1"/>
    <xf numFmtId="0" fontId="1" fillId="0" borderId="6" xfId="1" applyFont="1" applyFill="1" applyBorder="1" applyAlignment="1"/>
    <xf numFmtId="0" fontId="8" fillId="0" borderId="7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right"/>
    </xf>
    <xf numFmtId="2" fontId="10" fillId="0" borderId="9" xfId="1" applyNumberFormat="1" applyFont="1" applyFill="1" applyBorder="1" applyAlignment="1">
      <alignment horizontal="center"/>
    </xf>
    <xf numFmtId="0" fontId="11" fillId="0" borderId="10" xfId="1" applyFont="1" applyFill="1" applyBorder="1" applyAlignment="1">
      <alignment horizontal="right"/>
    </xf>
    <xf numFmtId="0" fontId="12" fillId="0" borderId="11" xfId="1" applyFont="1" applyFill="1" applyBorder="1" applyAlignment="1">
      <alignment horizontal="right"/>
    </xf>
    <xf numFmtId="0" fontId="13" fillId="0" borderId="0" xfId="1" applyFont="1" applyFill="1" applyAlignment="1"/>
    <xf numFmtId="0" fontId="14" fillId="0" borderId="12" xfId="1" applyFont="1" applyFill="1" applyBorder="1" applyAlignment="1"/>
    <xf numFmtId="0" fontId="10" fillId="0" borderId="0" xfId="0" applyFont="1"/>
    <xf numFmtId="0" fontId="1" fillId="0" borderId="13" xfId="1" applyFont="1" applyFill="1" applyBorder="1" applyAlignment="1"/>
    <xf numFmtId="0" fontId="8" fillId="0" borderId="14" xfId="1" applyFont="1" applyFill="1" applyBorder="1" applyAlignment="1">
      <alignment horizontal="center"/>
    </xf>
    <xf numFmtId="0" fontId="9" fillId="0" borderId="15" xfId="1" applyFont="1" applyFill="1" applyBorder="1" applyAlignment="1">
      <alignment horizontal="right"/>
    </xf>
    <xf numFmtId="2" fontId="15" fillId="0" borderId="16" xfId="1" applyNumberFormat="1" applyFont="1" applyFill="1" applyBorder="1" applyAlignment="1">
      <alignment horizontal="center"/>
    </xf>
    <xf numFmtId="0" fontId="11" fillId="0" borderId="17" xfId="1" applyFont="1" applyFill="1" applyBorder="1" applyAlignment="1">
      <alignment horizontal="right"/>
    </xf>
    <xf numFmtId="2" fontId="10" fillId="0" borderId="16" xfId="1" applyNumberFormat="1" applyFont="1" applyFill="1" applyBorder="1" applyAlignment="1">
      <alignment horizontal="center"/>
    </xf>
    <xf numFmtId="0" fontId="12" fillId="0" borderId="18" xfId="1" applyFont="1" applyFill="1" applyBorder="1" applyAlignment="1">
      <alignment horizontal="right"/>
    </xf>
    <xf numFmtId="0" fontId="16" fillId="0" borderId="0" xfId="1" applyFont="1" applyFill="1" applyAlignment="1">
      <alignment horizontal="right"/>
    </xf>
    <xf numFmtId="49" fontId="17" fillId="3" borderId="1" xfId="1" applyNumberFormat="1" applyFont="1" applyFill="1" applyBorder="1" applyAlignment="1"/>
    <xf numFmtId="0" fontId="2" fillId="0" borderId="19" xfId="1" applyFont="1" applyFill="1" applyBorder="1" applyAlignment="1"/>
    <xf numFmtId="0" fontId="1" fillId="0" borderId="20" xfId="1" applyFont="1" applyFill="1" applyBorder="1" applyAlignment="1"/>
    <xf numFmtId="0" fontId="1" fillId="0" borderId="21" xfId="1" applyFont="1" applyFill="1" applyBorder="1" applyAlignment="1"/>
    <xf numFmtId="0" fontId="8" fillId="0" borderId="22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right"/>
    </xf>
    <xf numFmtId="2" fontId="15" fillId="0" borderId="24" xfId="1" applyNumberFormat="1" applyFont="1" applyFill="1" applyBorder="1" applyAlignment="1">
      <alignment horizontal="center"/>
    </xf>
    <xf numFmtId="0" fontId="11" fillId="0" borderId="25" xfId="1" applyFont="1" applyFill="1" applyBorder="1" applyAlignment="1">
      <alignment horizontal="right"/>
    </xf>
    <xf numFmtId="2" fontId="10" fillId="0" borderId="24" xfId="1" applyNumberFormat="1" applyFont="1" applyFill="1" applyBorder="1" applyAlignment="1">
      <alignment horizontal="center"/>
    </xf>
    <xf numFmtId="0" fontId="12" fillId="0" borderId="26" xfId="1" applyFont="1" applyFill="1" applyBorder="1" applyAlignment="1">
      <alignment horizontal="right"/>
    </xf>
    <xf numFmtId="0" fontId="2" fillId="0" borderId="0" xfId="1" applyFont="1" applyFill="1" applyAlignment="1"/>
    <xf numFmtId="0" fontId="1" fillId="0" borderId="0" xfId="1" applyFont="1" applyFill="1" applyAlignment="1">
      <alignment horizontal="left"/>
    </xf>
    <xf numFmtId="0" fontId="4" fillId="0" borderId="0" xfId="1" applyFont="1" applyFill="1" applyAlignment="1">
      <alignment horizontal="center"/>
    </xf>
    <xf numFmtId="0" fontId="8" fillId="0" borderId="0" xfId="1" applyFont="1" applyFill="1" applyAlignment="1">
      <alignment horizontal="center"/>
    </xf>
    <xf numFmtId="0" fontId="9" fillId="0" borderId="0" xfId="1" applyFont="1" applyFill="1" applyAlignment="1">
      <alignment horizontal="right"/>
    </xf>
    <xf numFmtId="2" fontId="10" fillId="0" borderId="0" xfId="1" applyNumberFormat="1" applyFont="1" applyFill="1" applyAlignment="1">
      <alignment horizontal="center"/>
    </xf>
    <xf numFmtId="0" fontId="11" fillId="0" borderId="0" xfId="1" applyFont="1" applyFill="1" applyAlignment="1">
      <alignment horizontal="right"/>
    </xf>
    <xf numFmtId="0" fontId="12" fillId="0" borderId="0" xfId="1" applyFont="1" applyFill="1" applyAlignment="1">
      <alignment horizontal="right"/>
    </xf>
    <xf numFmtId="0" fontId="14" fillId="0" borderId="0" xfId="1" applyFont="1" applyFill="1" applyAlignment="1"/>
    <xf numFmtId="2" fontId="15" fillId="0" borderId="0" xfId="1" applyNumberFormat="1" applyFont="1" applyFill="1" applyAlignment="1">
      <alignment horizontal="center"/>
    </xf>
    <xf numFmtId="0" fontId="1" fillId="4" borderId="0" xfId="1" applyFont="1" applyFill="1" applyAlignment="1"/>
    <xf numFmtId="2" fontId="14" fillId="0" borderId="12" xfId="1" applyNumberFormat="1" applyFont="1" applyFill="1" applyBorder="1" applyAlignment="1"/>
    <xf numFmtId="0" fontId="17" fillId="5" borderId="1" xfId="1" applyFont="1" applyFill="1" applyBorder="1" applyAlignment="1"/>
    <xf numFmtId="0" fontId="1" fillId="6" borderId="0" xfId="1" applyFont="1" applyFill="1" applyAlignment="1"/>
    <xf numFmtId="0" fontId="1" fillId="0" borderId="0" xfId="1" applyFont="1" applyFill="1" applyBorder="1" applyAlignment="1"/>
    <xf numFmtId="0" fontId="1" fillId="0" borderId="27" xfId="1" applyFont="1" applyFill="1" applyBorder="1" applyAlignment="1"/>
    <xf numFmtId="0" fontId="1" fillId="0" borderId="28" xfId="1" applyFont="1" applyFill="1" applyBorder="1" applyAlignment="1"/>
    <xf numFmtId="0" fontId="8" fillId="0" borderId="29" xfId="1" applyFont="1" applyFill="1" applyBorder="1" applyAlignment="1">
      <alignment horizontal="center"/>
    </xf>
    <xf numFmtId="0" fontId="9" fillId="0" borderId="30" xfId="1" applyFont="1" applyFill="1" applyBorder="1" applyAlignment="1">
      <alignment horizontal="right"/>
    </xf>
    <xf numFmtId="2" fontId="10" fillId="0" borderId="31" xfId="1" applyNumberFormat="1" applyFont="1" applyFill="1" applyBorder="1" applyAlignment="1">
      <alignment horizontal="center"/>
    </xf>
    <xf numFmtId="0" fontId="11" fillId="0" borderId="32" xfId="1" applyFont="1" applyFill="1" applyBorder="1" applyAlignment="1">
      <alignment horizontal="right"/>
    </xf>
    <xf numFmtId="0" fontId="12" fillId="0" borderId="33" xfId="1" applyFont="1" applyFill="1" applyBorder="1" applyAlignment="1">
      <alignment horizontal="right"/>
    </xf>
    <xf numFmtId="0" fontId="1" fillId="0" borderId="34" xfId="1" applyFont="1" applyFill="1" applyBorder="1" applyAlignment="1"/>
    <xf numFmtId="0" fontId="12" fillId="0" borderId="35" xfId="1" applyFont="1" applyFill="1" applyBorder="1" applyAlignment="1">
      <alignment horizontal="right"/>
    </xf>
    <xf numFmtId="0" fontId="17" fillId="7" borderId="1" xfId="1" applyFont="1" applyFill="1" applyBorder="1" applyAlignment="1"/>
    <xf numFmtId="0" fontId="1" fillId="0" borderId="36" xfId="1" applyFont="1" applyFill="1" applyBorder="1" applyAlignment="1"/>
    <xf numFmtId="0" fontId="1" fillId="0" borderId="37" xfId="1" applyFont="1" applyFill="1" applyBorder="1" applyAlignment="1"/>
    <xf numFmtId="0" fontId="8" fillId="0" borderId="38" xfId="1" applyFont="1" applyFill="1" applyBorder="1" applyAlignment="1">
      <alignment horizontal="center"/>
    </xf>
    <xf numFmtId="0" fontId="9" fillId="0" borderId="39" xfId="1" applyFont="1" applyFill="1" applyBorder="1" applyAlignment="1">
      <alignment horizontal="right"/>
    </xf>
    <xf numFmtId="2" fontId="15" fillId="0" borderId="40" xfId="1" applyNumberFormat="1" applyFont="1" applyFill="1" applyBorder="1" applyAlignment="1">
      <alignment horizontal="center"/>
    </xf>
    <xf numFmtId="0" fontId="11" fillId="0" borderId="41" xfId="1" applyFont="1" applyFill="1" applyBorder="1" applyAlignment="1">
      <alignment horizontal="right"/>
    </xf>
    <xf numFmtId="2" fontId="10" fillId="0" borderId="40" xfId="1" applyNumberFormat="1" applyFont="1" applyFill="1" applyBorder="1" applyAlignment="1">
      <alignment horizontal="center"/>
    </xf>
    <xf numFmtId="0" fontId="12" fillId="0" borderId="42" xfId="1" applyFont="1" applyFill="1" applyBorder="1" applyAlignment="1">
      <alignment horizontal="right"/>
    </xf>
    <xf numFmtId="0" fontId="1" fillId="0" borderId="28" xfId="1" applyFont="1" applyFill="1" applyBorder="1" applyAlignment="1">
      <alignment horizontal="center"/>
    </xf>
    <xf numFmtId="0" fontId="8" fillId="0" borderId="43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8" fillId="0" borderId="18" xfId="1" applyFont="1" applyFill="1" applyBorder="1" applyAlignment="1">
      <alignment horizontal="center"/>
    </xf>
    <xf numFmtId="0" fontId="18" fillId="0" borderId="28" xfId="0" applyFont="1" applyBorder="1" applyAlignment="1">
      <alignment horizontal="left" wrapText="1" readingOrder="1"/>
    </xf>
    <xf numFmtId="0" fontId="8" fillId="0" borderId="33" xfId="1" applyFont="1" applyFill="1" applyBorder="1" applyAlignment="1">
      <alignment horizontal="center"/>
    </xf>
    <xf numFmtId="0" fontId="9" fillId="0" borderId="10" xfId="1" applyFont="1" applyFill="1" applyBorder="1" applyAlignment="1">
      <alignment horizontal="right"/>
    </xf>
    <xf numFmtId="0" fontId="18" fillId="0" borderId="0" xfId="0" applyFont="1" applyBorder="1" applyAlignment="1">
      <alignment horizontal="left" wrapText="1" readingOrder="1"/>
    </xf>
    <xf numFmtId="0" fontId="8" fillId="0" borderId="35" xfId="1" applyFont="1" applyFill="1" applyBorder="1" applyAlignment="1">
      <alignment horizontal="center"/>
    </xf>
    <xf numFmtId="0" fontId="9" fillId="0" borderId="17" xfId="1" applyFont="1" applyFill="1" applyBorder="1" applyAlignment="1">
      <alignment horizontal="right"/>
    </xf>
    <xf numFmtId="0" fontId="8" fillId="0" borderId="44" xfId="1" applyFont="1" applyFill="1" applyBorder="1" applyAlignment="1">
      <alignment horizontal="center"/>
    </xf>
    <xf numFmtId="0" fontId="8" fillId="0" borderId="45" xfId="1" applyFont="1" applyFill="1" applyBorder="1" applyAlignment="1">
      <alignment horizontal="center"/>
    </xf>
    <xf numFmtId="0" fontId="9" fillId="0" borderId="25" xfId="1" applyFont="1" applyFill="1" applyBorder="1" applyAlignment="1">
      <alignment horizontal="right"/>
    </xf>
    <xf numFmtId="0" fontId="1" fillId="8" borderId="0" xfId="1" applyFont="1" applyFill="1" applyAlignment="1"/>
    <xf numFmtId="0" fontId="17" fillId="9" borderId="1" xfId="1" applyFont="1" applyFill="1" applyBorder="1" applyAlignment="1"/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/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/>
    <xf numFmtId="0" fontId="6" fillId="0" borderId="0" xfId="1" applyFont="1" applyFill="1" applyBorder="1" applyAlignment="1">
      <alignment horizontal="center"/>
    </xf>
    <xf numFmtId="0" fontId="7" fillId="0" borderId="0" xfId="1" applyFont="1" applyFill="1" applyBorder="1" applyAlignment="1"/>
    <xf numFmtId="0" fontId="8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right"/>
    </xf>
    <xf numFmtId="2" fontId="10" fillId="0" borderId="0" xfId="1" applyNumberFormat="1" applyFont="1" applyFill="1" applyBorder="1" applyAlignment="1">
      <alignment horizontal="center"/>
    </xf>
    <xf numFmtId="0" fontId="11" fillId="0" borderId="0" xfId="1" applyFont="1" applyFill="1" applyBorder="1" applyAlignment="1">
      <alignment horizontal="right"/>
    </xf>
    <xf numFmtId="0" fontId="12" fillId="0" borderId="0" xfId="1" applyFont="1" applyFill="1" applyBorder="1" applyAlignment="1">
      <alignment horizontal="right"/>
    </xf>
    <xf numFmtId="0" fontId="13" fillId="0" borderId="0" xfId="1" applyFont="1" applyFill="1" applyBorder="1" applyAlignment="1"/>
    <xf numFmtId="0" fontId="14" fillId="0" borderId="0" xfId="1" applyFont="1" applyFill="1" applyBorder="1" applyAlignment="1"/>
    <xf numFmtId="0" fontId="10" fillId="0" borderId="0" xfId="0" applyFont="1" applyFill="1" applyBorder="1"/>
    <xf numFmtId="2" fontId="15" fillId="0" borderId="0" xfId="1" applyNumberFormat="1" applyFont="1" applyFill="1" applyBorder="1" applyAlignment="1">
      <alignment horizontal="center"/>
    </xf>
    <xf numFmtId="0" fontId="17" fillId="0" borderId="0" xfId="1" applyFont="1" applyFill="1" applyBorder="1" applyAlignment="1"/>
    <xf numFmtId="0" fontId="2" fillId="0" borderId="0" xfId="1" applyFont="1" applyFill="1" applyBorder="1" applyAlignment="1"/>
    <xf numFmtId="0" fontId="1" fillId="0" borderId="0" xfId="1" applyFont="1" applyFill="1" applyBorder="1" applyAlignment="1">
      <alignment horizontal="left"/>
    </xf>
    <xf numFmtId="0" fontId="19" fillId="0" borderId="1" xfId="1" applyFont="1" applyFill="1" applyBorder="1" applyAlignment="1">
      <alignment horizontal="left"/>
    </xf>
    <xf numFmtId="0" fontId="20" fillId="0" borderId="1" xfId="1" applyFont="1" applyFill="1" applyBorder="1" applyAlignment="1">
      <alignment horizontal="left"/>
    </xf>
    <xf numFmtId="0" fontId="21" fillId="0" borderId="3" xfId="1" applyFont="1" applyFill="1" applyBorder="1" applyAlignment="1">
      <alignment horizontal="center"/>
    </xf>
    <xf numFmtId="0" fontId="0" fillId="0" borderId="0" xfId="1" applyFont="1" applyFill="1" applyAlignment="1"/>
    <xf numFmtId="0" fontId="22" fillId="0" borderId="3" xfId="1" applyFont="1" applyFill="1" applyBorder="1" applyAlignment="1">
      <alignment horizontal="center"/>
    </xf>
    <xf numFmtId="0" fontId="23" fillId="0" borderId="3" xfId="1" applyFont="1" applyFill="1" applyBorder="1" applyAlignment="1">
      <alignment horizontal="center"/>
    </xf>
    <xf numFmtId="0" fontId="24" fillId="0" borderId="28" xfId="0" applyFont="1" applyBorder="1" applyAlignment="1">
      <alignment horizontal="left" wrapText="1" readingOrder="1"/>
    </xf>
    <xf numFmtId="0" fontId="24" fillId="0" borderId="0" xfId="0" applyFont="1" applyBorder="1" applyAlignment="1">
      <alignment horizontal="left" wrapText="1" readingOrder="1"/>
    </xf>
    <xf numFmtId="0" fontId="24" fillId="0" borderId="37" xfId="0" applyFont="1" applyBorder="1" applyAlignment="1">
      <alignment horizontal="left" wrapText="1" readingOrder="1"/>
    </xf>
    <xf numFmtId="0" fontId="0" fillId="0" borderId="37" xfId="1" applyFont="1" applyFill="1" applyBorder="1" applyAlignment="1"/>
    <xf numFmtId="0" fontId="25" fillId="0" borderId="3" xfId="1" applyFont="1" applyFill="1" applyBorder="1" applyAlignment="1">
      <alignment horizontal="center"/>
    </xf>
    <xf numFmtId="0" fontId="0" fillId="0" borderId="21" xfId="1" applyFont="1" applyFill="1" applyBorder="1" applyAlignment="1"/>
    <xf numFmtId="0" fontId="26" fillId="8" borderId="0" xfId="1" applyFont="1" applyFill="1" applyAlignment="1"/>
    <xf numFmtId="0" fontId="0" fillId="0" borderId="6" xfId="1" applyFont="1" applyFill="1" applyBorder="1" applyAlignment="1"/>
    <xf numFmtId="0" fontId="0" fillId="0" borderId="0" xfId="1" applyFont="1" applyFill="1" applyBorder="1" applyAlignment="1"/>
    <xf numFmtId="0" fontId="0" fillId="0" borderId="2" xfId="1" applyFont="1" applyFill="1" applyBorder="1" applyAlignment="1">
      <alignment horizontal="center"/>
    </xf>
    <xf numFmtId="0" fontId="0" fillId="0" borderId="47" xfId="1" applyFont="1" applyFill="1" applyBorder="1" applyAlignment="1"/>
    <xf numFmtId="0" fontId="1" fillId="0" borderId="47" xfId="1" applyFont="1" applyFill="1" applyBorder="1" applyAlignment="1"/>
    <xf numFmtId="0" fontId="8" fillId="0" borderId="48" xfId="1" applyFont="1" applyFill="1" applyBorder="1" applyAlignment="1">
      <alignment horizontal="center"/>
    </xf>
    <xf numFmtId="0" fontId="9" fillId="0" borderId="49" xfId="1" applyFont="1" applyFill="1" applyBorder="1" applyAlignment="1">
      <alignment horizontal="right"/>
    </xf>
    <xf numFmtId="2" fontId="15" fillId="0" borderId="50" xfId="1" applyNumberFormat="1" applyFont="1" applyFill="1" applyBorder="1" applyAlignment="1">
      <alignment horizontal="center"/>
    </xf>
    <xf numFmtId="0" fontId="11" fillId="0" borderId="51" xfId="1" applyFont="1" applyFill="1" applyBorder="1" applyAlignment="1">
      <alignment horizontal="right"/>
    </xf>
    <xf numFmtId="2" fontId="10" fillId="0" borderId="50" xfId="1" applyNumberFormat="1" applyFont="1" applyFill="1" applyBorder="1" applyAlignment="1">
      <alignment horizontal="center"/>
    </xf>
    <xf numFmtId="0" fontId="12" fillId="0" borderId="52" xfId="1" applyFont="1" applyFill="1" applyBorder="1" applyAlignment="1">
      <alignment horizontal="right"/>
    </xf>
    <xf numFmtId="0" fontId="1" fillId="0" borderId="53" xfId="1" applyFont="1" applyFill="1" applyBorder="1" applyAlignment="1"/>
    <xf numFmtId="0" fontId="8" fillId="0" borderId="54" xfId="1" applyFont="1" applyFill="1" applyBorder="1" applyAlignment="1">
      <alignment horizontal="center"/>
    </xf>
    <xf numFmtId="0" fontId="9" fillId="0" borderId="55" xfId="1" applyFont="1" applyFill="1" applyBorder="1" applyAlignment="1">
      <alignment horizontal="right"/>
    </xf>
    <xf numFmtId="2" fontId="15" fillId="0" borderId="56" xfId="1" applyNumberFormat="1" applyFont="1" applyFill="1" applyBorder="1" applyAlignment="1">
      <alignment horizontal="center"/>
    </xf>
    <xf numFmtId="0" fontId="11" fillId="0" borderId="47" xfId="1" applyFont="1" applyFill="1" applyBorder="1" applyAlignment="1">
      <alignment horizontal="right"/>
    </xf>
    <xf numFmtId="2" fontId="10" fillId="0" borderId="56" xfId="1" applyNumberFormat="1" applyFont="1" applyFill="1" applyBorder="1" applyAlignment="1">
      <alignment horizontal="center"/>
    </xf>
    <xf numFmtId="0" fontId="12" fillId="0" borderId="46" xfId="1" applyFont="1" applyFill="1" applyBorder="1" applyAlignment="1">
      <alignment horizontal="right"/>
    </xf>
    <xf numFmtId="2" fontId="8" fillId="0" borderId="14" xfId="1" applyNumberFormat="1" applyFont="1" applyFill="1" applyBorder="1" applyAlignment="1">
      <alignment horizontal="center"/>
    </xf>
    <xf numFmtId="0" fontId="8" fillId="0" borderId="21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right"/>
    </xf>
    <xf numFmtId="2" fontId="15" fillId="0" borderId="21" xfId="1" applyNumberFormat="1" applyFont="1" applyFill="1" applyBorder="1" applyAlignment="1">
      <alignment horizontal="center"/>
    </xf>
    <xf numFmtId="2" fontId="8" fillId="0" borderId="7" xfId="1" applyNumberFormat="1" applyFont="1" applyFill="1" applyBorder="1" applyAlignment="1">
      <alignment horizontal="center"/>
    </xf>
    <xf numFmtId="0" fontId="9" fillId="0" borderId="21" xfId="1" applyFont="1" applyFill="1" applyBorder="1" applyAlignment="1">
      <alignment horizontal="right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1"/>
  <sheetViews>
    <sheetView tabSelected="1" workbookViewId="0">
      <selection activeCell="N87" sqref="N87"/>
    </sheetView>
  </sheetViews>
  <sheetFormatPr defaultRowHeight="15"/>
  <cols>
    <col min="1" max="1" width="5" style="1" customWidth="1"/>
    <col min="2" max="2" width="21.85546875" style="1" customWidth="1"/>
    <col min="3" max="9" width="9.140625" style="1" customWidth="1"/>
    <col min="10" max="10" width="14.5703125" style="1" customWidth="1"/>
    <col min="11" max="11" width="4.42578125" style="1" customWidth="1"/>
    <col min="12" max="12" width="19.7109375" style="1" customWidth="1"/>
    <col min="13" max="13" width="16" style="1" bestFit="1" customWidth="1"/>
    <col min="14" max="16384" width="9.140625" style="1"/>
  </cols>
  <sheetData>
    <row r="1" spans="1:13" ht="10.5" customHeight="1" thickBot="1"/>
    <row r="2" spans="1:13" ht="54.95" customHeight="1" thickBot="1">
      <c r="A2" s="2"/>
      <c r="B2" s="109" t="s">
        <v>210</v>
      </c>
      <c r="C2" s="4"/>
      <c r="D2" s="4"/>
      <c r="E2" s="4"/>
      <c r="F2" s="4" t="s">
        <v>1</v>
      </c>
      <c r="G2" s="110">
        <v>7</v>
      </c>
      <c r="H2" s="5" t="s">
        <v>98</v>
      </c>
      <c r="I2" s="6"/>
      <c r="J2" s="6"/>
      <c r="K2" s="6"/>
      <c r="L2" s="6"/>
      <c r="M2" s="7">
        <v>1</v>
      </c>
    </row>
    <row r="3" spans="1:13" ht="23.1" customHeight="1" thickBot="1">
      <c r="B3" s="1" t="s">
        <v>2</v>
      </c>
      <c r="C3" s="1" t="s">
        <v>3</v>
      </c>
      <c r="D3" s="8" t="s">
        <v>4</v>
      </c>
      <c r="E3" s="6" t="s">
        <v>5</v>
      </c>
      <c r="F3" s="8" t="s">
        <v>6</v>
      </c>
      <c r="G3" s="6" t="s">
        <v>5</v>
      </c>
      <c r="H3" s="9" t="s">
        <v>7</v>
      </c>
      <c r="I3" s="6" t="s">
        <v>5</v>
      </c>
      <c r="J3" s="10" t="s">
        <v>8</v>
      </c>
      <c r="L3" s="11" t="s">
        <v>9</v>
      </c>
      <c r="M3" s="6" t="s">
        <v>5</v>
      </c>
    </row>
    <row r="4" spans="1:13" ht="30" customHeight="1" thickBot="1">
      <c r="A4" s="12">
        <v>1</v>
      </c>
      <c r="B4" s="121" t="s">
        <v>228</v>
      </c>
      <c r="C4" s="13">
        <v>2009</v>
      </c>
      <c r="D4" s="14">
        <v>8.57</v>
      </c>
      <c r="E4" s="15">
        <f>IF(AND(D4&gt;6,D4&lt;11.5),ROUNDDOWN(58.015*(11.5-D4)^1.81,0),"0")</f>
        <v>406</v>
      </c>
      <c r="F4" s="16">
        <v>3.51</v>
      </c>
      <c r="G4" s="17">
        <f>IF(AND(F4&gt;2.2,F4&lt;9),ROUNDDOWN(0.14354*((F4*100)-220)^1.4,0),"0")</f>
        <v>132</v>
      </c>
      <c r="H4" s="16">
        <v>8.9</v>
      </c>
      <c r="I4" s="18">
        <f>IF(AND(H4&gt;1.5,H4&lt;23),ROUNDDOWN(51.39*(H4-1.5)^1.05,0),"0")</f>
        <v>420</v>
      </c>
      <c r="J4" s="19">
        <f>E4+G4+I4</f>
        <v>958</v>
      </c>
      <c r="L4" s="20">
        <v>97.74</v>
      </c>
      <c r="M4" s="21">
        <f>IF(AND(L4&gt;60,L4&lt;185),ROUNDDOWN(0.19889*(185-L4)^1.88,0),"0")</f>
        <v>885</v>
      </c>
    </row>
    <row r="5" spans="1:13" ht="30" customHeight="1">
      <c r="A5" s="22">
        <v>2</v>
      </c>
      <c r="B5" s="111" t="s">
        <v>36</v>
      </c>
      <c r="C5" s="1">
        <v>2010</v>
      </c>
      <c r="D5" s="23">
        <v>8.25</v>
      </c>
      <c r="E5" s="24">
        <f>IF(AND(D5&gt;6,D5&lt;11.5),ROUNDDOWN(58.015*(11.5-D5)^1.81,0),"0")</f>
        <v>489</v>
      </c>
      <c r="F5" s="25">
        <v>3.78</v>
      </c>
      <c r="G5" s="26">
        <f>IF(AND(F5&gt;2.2,F5&lt;9),ROUNDDOWN(0.14354*((F5*100)-220)^1.4,0),"0")</f>
        <v>171</v>
      </c>
      <c r="H5" s="27">
        <v>5.9</v>
      </c>
      <c r="I5" s="28">
        <f>IF(AND(H5&gt;1.5,H5&lt;23),ROUNDDOWN(51.39*(H5-1.5)^1.05,0),"0")</f>
        <v>243</v>
      </c>
      <c r="J5" s="19">
        <f>E5+G5+I5</f>
        <v>903</v>
      </c>
      <c r="K5" s="29"/>
      <c r="L5" s="19"/>
    </row>
    <row r="6" spans="1:13" ht="30" customHeight="1" thickBot="1">
      <c r="A6" s="22">
        <v>3</v>
      </c>
      <c r="B6" s="111" t="s">
        <v>37</v>
      </c>
      <c r="C6" s="1">
        <v>2010</v>
      </c>
      <c r="D6" s="139">
        <v>8.8000000000000007</v>
      </c>
      <c r="E6" s="24">
        <f>IF(AND(D6&gt;6,D6&lt;11.5),ROUNDDOWN(58.015*(11.5-D6)^1.81,0),"0")</f>
        <v>350</v>
      </c>
      <c r="F6" s="25">
        <v>3.21</v>
      </c>
      <c r="G6" s="26">
        <f>IF(AND(F6&gt;2.2,F6&lt;9),ROUNDDOWN(0.14354*((F6*100)-220)^1.4,0),"0")</f>
        <v>91</v>
      </c>
      <c r="H6" s="27">
        <v>5.9</v>
      </c>
      <c r="I6" s="28">
        <f>IF(AND(H6&gt;1.5,H6&lt;23),ROUNDDOWN(51.39*(H6-1.5)^1.05,0),"0")</f>
        <v>243</v>
      </c>
      <c r="J6" s="19">
        <f>E6+G6+I6</f>
        <v>684</v>
      </c>
      <c r="K6" s="29"/>
      <c r="L6" s="19" t="s">
        <v>11</v>
      </c>
    </row>
    <row r="7" spans="1:13" ht="30" customHeight="1" thickBot="1">
      <c r="A7" s="22">
        <v>4</v>
      </c>
      <c r="B7" s="111" t="s">
        <v>229</v>
      </c>
      <c r="C7" s="1">
        <v>2010</v>
      </c>
      <c r="D7" s="23">
        <v>8.99</v>
      </c>
      <c r="E7" s="24">
        <f>IF(AND(D7&gt;6,D7&lt;11.5),ROUNDDOWN(58.015*(11.5-D7)^1.81,0),"0")</f>
        <v>306</v>
      </c>
      <c r="F7" s="25">
        <v>3.4</v>
      </c>
      <c r="G7" s="26">
        <f>IF(AND(F7&gt;2.2,F7&lt;9),ROUNDDOWN(0.14354*((F7*100)-220)^1.4,0),"0")</f>
        <v>116</v>
      </c>
      <c r="H7" s="27">
        <v>5.8</v>
      </c>
      <c r="I7" s="28">
        <f>IF(AND(H7&gt;1.5,H7&lt;23),ROUNDDOWN(51.39*(H7-1.5)^1.05,0),"0")</f>
        <v>237</v>
      </c>
      <c r="J7" s="19">
        <f>E7+G7+I7</f>
        <v>659</v>
      </c>
      <c r="K7" s="29"/>
      <c r="L7" s="30" t="s">
        <v>44</v>
      </c>
      <c r="M7" s="31">
        <f>J4+J5+J6+J8+M4</f>
        <v>4597</v>
      </c>
    </row>
    <row r="8" spans="1:13" ht="30" customHeight="1" thickBot="1">
      <c r="A8" s="32">
        <v>5</v>
      </c>
      <c r="B8" s="119" t="s">
        <v>230</v>
      </c>
      <c r="C8" s="33">
        <v>2009</v>
      </c>
      <c r="D8" s="34">
        <v>7.85</v>
      </c>
      <c r="E8" s="35">
        <f>IF(AND(D8&gt;6,D8&lt;11.5),ROUNDDOWN(58.015*(11.5-D8)^1.81,0),"0")</f>
        <v>604</v>
      </c>
      <c r="F8" s="36">
        <v>3.75</v>
      </c>
      <c r="G8" s="37">
        <f>IF(AND(F8&gt;2.2,F8&lt;9),ROUNDDOWN(0.14354*((F8*100)-220)^1.4,0),"0")</f>
        <v>167</v>
      </c>
      <c r="H8" s="38">
        <v>8.5</v>
      </c>
      <c r="I8" s="39">
        <f>IF(AND(H8&gt;1.5,H8&lt;23),ROUNDDOWN(51.39*(H8-1.5)^1.05,0),"0")</f>
        <v>396</v>
      </c>
      <c r="J8" s="19">
        <f>E8+G8+I8</f>
        <v>1167</v>
      </c>
      <c r="K8" s="29"/>
      <c r="L8" s="19"/>
      <c r="M8" s="40"/>
    </row>
    <row r="9" spans="1:13" ht="15.75" thickBot="1"/>
    <row r="10" spans="1:13" ht="54.95" customHeight="1" thickBot="1">
      <c r="A10" s="2"/>
      <c r="B10" s="109" t="s">
        <v>0</v>
      </c>
      <c r="C10" s="4"/>
      <c r="D10" s="4"/>
      <c r="E10" s="4"/>
      <c r="F10" s="4" t="s">
        <v>1</v>
      </c>
      <c r="G10" s="110">
        <v>1</v>
      </c>
      <c r="H10" s="5" t="s">
        <v>98</v>
      </c>
      <c r="I10" s="6"/>
      <c r="J10" s="6"/>
      <c r="K10" s="6"/>
      <c r="L10" s="6"/>
      <c r="M10" s="7">
        <v>2</v>
      </c>
    </row>
    <row r="11" spans="1:13" ht="21.75" thickBot="1">
      <c r="B11" s="1" t="s">
        <v>2</v>
      </c>
      <c r="C11" s="1" t="s">
        <v>3</v>
      </c>
      <c r="D11" s="8" t="s">
        <v>4</v>
      </c>
      <c r="E11" s="6" t="s">
        <v>5</v>
      </c>
      <c r="F11" s="8" t="s">
        <v>6</v>
      </c>
      <c r="G11" s="6" t="s">
        <v>5</v>
      </c>
      <c r="H11" s="9" t="s">
        <v>7</v>
      </c>
      <c r="I11" s="6" t="s">
        <v>5</v>
      </c>
      <c r="J11" s="10" t="s">
        <v>8</v>
      </c>
      <c r="L11" s="11" t="s">
        <v>9</v>
      </c>
      <c r="M11" s="6" t="s">
        <v>5</v>
      </c>
    </row>
    <row r="12" spans="1:13" ht="30" customHeight="1" thickBot="1">
      <c r="A12" s="12">
        <v>1</v>
      </c>
      <c r="B12" s="121" t="s">
        <v>224</v>
      </c>
      <c r="C12" s="13">
        <v>2009</v>
      </c>
      <c r="D12" s="14">
        <v>8.02</v>
      </c>
      <c r="E12" s="15">
        <f>IF(AND(D12&gt;6,D12&lt;11.5),ROUNDDOWN(58.015*(11.5-D12)^1.81,0),"0")</f>
        <v>554</v>
      </c>
      <c r="F12" s="16">
        <v>4.2</v>
      </c>
      <c r="G12" s="17">
        <f>IF(AND(F12&gt;2.2,F12&lt;9),ROUNDDOWN(0.14354*((F12*100)-220)^1.4,0),"0")</f>
        <v>239</v>
      </c>
      <c r="H12" s="16">
        <v>7.4</v>
      </c>
      <c r="I12" s="18">
        <f>IF(AND(H12&gt;1.5,H12&lt;23),ROUNDDOWN(51.39*(H12-1.5)^1.05,0),"0")</f>
        <v>331</v>
      </c>
      <c r="J12" s="19">
        <f>E12+G12+I12</f>
        <v>1124</v>
      </c>
      <c r="L12" s="20">
        <v>100.17</v>
      </c>
      <c r="M12" s="21">
        <f>IF(AND(L12&gt;60,L12&lt;185),ROUNDDOWN(0.19889*(185-L12)^1.88,0),"0")</f>
        <v>840</v>
      </c>
    </row>
    <row r="13" spans="1:13" ht="30" customHeight="1">
      <c r="A13" s="22">
        <v>2</v>
      </c>
      <c r="B13" s="111" t="s">
        <v>225</v>
      </c>
      <c r="C13" s="1">
        <v>2010</v>
      </c>
      <c r="D13" s="23">
        <v>8.11</v>
      </c>
      <c r="E13" s="24">
        <f>IF(AND(D13&gt;6,D13&lt;11.5),ROUNDDOWN(58.015*(11.5-D13)^1.81,0),"0")</f>
        <v>528</v>
      </c>
      <c r="F13" s="25">
        <v>3.66</v>
      </c>
      <c r="G13" s="26">
        <f>IF(AND(F13&gt;2.2,F13&lt;9),ROUNDDOWN(0.14354*((F13*100)-220)^1.4,0),"0")</f>
        <v>153</v>
      </c>
      <c r="H13" s="27">
        <v>5.7</v>
      </c>
      <c r="I13" s="28">
        <f>IF(AND(H13&gt;1.5,H13&lt;23),ROUNDDOWN(51.39*(H13-1.5)^1.05,0),"0")</f>
        <v>231</v>
      </c>
      <c r="J13" s="19">
        <f>E13+G13+I13</f>
        <v>912</v>
      </c>
      <c r="K13" s="29"/>
      <c r="L13" s="19"/>
    </row>
    <row r="14" spans="1:13" ht="30" customHeight="1" thickBot="1">
      <c r="A14" s="22">
        <v>3</v>
      </c>
      <c r="B14" s="111" t="s">
        <v>226</v>
      </c>
      <c r="C14" s="1">
        <v>2009</v>
      </c>
      <c r="D14" s="23">
        <v>8.48</v>
      </c>
      <c r="E14" s="24">
        <f>IF(AND(D14&gt;6,D14&lt;11.5),ROUNDDOWN(58.015*(11.5-D14)^1.81,0),"0")</f>
        <v>428</v>
      </c>
      <c r="F14" s="25">
        <v>3.4</v>
      </c>
      <c r="G14" s="26">
        <f>IF(AND(F14&gt;2.2,F14&lt;9),ROUNDDOWN(0.14354*((F14*100)-220)^1.4,0),"0")</f>
        <v>116</v>
      </c>
      <c r="H14" s="27">
        <v>6.2</v>
      </c>
      <c r="I14" s="28">
        <f>IF(AND(H14&gt;1.5,H14&lt;23),ROUNDDOWN(51.39*(H14-1.5)^1.05,0),"0")</f>
        <v>260</v>
      </c>
      <c r="J14" s="19">
        <f>E14+G14+I14</f>
        <v>804</v>
      </c>
      <c r="K14" s="29"/>
      <c r="L14" s="19" t="s">
        <v>11</v>
      </c>
    </row>
    <row r="15" spans="1:13" ht="30" customHeight="1" thickBot="1">
      <c r="A15" s="22">
        <v>4</v>
      </c>
      <c r="B15" s="111" t="s">
        <v>227</v>
      </c>
      <c r="C15" s="1">
        <v>2009</v>
      </c>
      <c r="D15" s="23">
        <v>8.86</v>
      </c>
      <c r="E15" s="24">
        <f>IF(AND(D15&gt;6,D15&lt;11.5),ROUNDDOWN(58.015*(11.5-D15)^1.81,0),"0")</f>
        <v>336</v>
      </c>
      <c r="F15" s="25">
        <v>3.2</v>
      </c>
      <c r="G15" s="26">
        <f>IF(AND(F15&gt;2.2,F15&lt;9),ROUNDDOWN(0.14354*((F15*100)-220)^1.4,0),"0")</f>
        <v>90</v>
      </c>
      <c r="H15" s="27">
        <v>6</v>
      </c>
      <c r="I15" s="28">
        <f>IF(AND(H15&gt;1.5,H15&lt;23),ROUNDDOWN(51.39*(H15-1.5)^1.05,0),"0")</f>
        <v>249</v>
      </c>
      <c r="J15" s="19">
        <f>E15+G15+I15</f>
        <v>675</v>
      </c>
      <c r="K15" s="29"/>
      <c r="L15" s="30" t="s">
        <v>15</v>
      </c>
      <c r="M15" s="31">
        <f>J12+J13+J14+J15+M12</f>
        <v>4355</v>
      </c>
    </row>
    <row r="16" spans="1:13" ht="30" customHeight="1" thickBot="1">
      <c r="A16" s="32">
        <v>5</v>
      </c>
      <c r="B16" s="33"/>
      <c r="C16" s="33"/>
      <c r="D16" s="34"/>
      <c r="E16" s="35" t="str">
        <f>IF(AND(D16&gt;6,D16&lt;11.5),ROUNDDOWN(58.015*(11.5-D16)^1.81,0),"0")</f>
        <v>0</v>
      </c>
      <c r="F16" s="36"/>
      <c r="G16" s="37" t="str">
        <f>IF(AND(F16&gt;2.2,F16&lt;9),ROUNDDOWN(0.14354*((F16*100)-220)^1.4,0),"0")</f>
        <v>0</v>
      </c>
      <c r="H16" s="38"/>
      <c r="I16" s="39" t="str">
        <f>IF(AND(H16&gt;1.5,H16&lt;23),ROUNDDOWN(51.39*(H16-1.5)^1.05,0),"0")</f>
        <v>0</v>
      </c>
      <c r="J16" s="19">
        <f>E16+G16+I16</f>
        <v>0</v>
      </c>
      <c r="K16" s="29"/>
      <c r="L16" s="19"/>
      <c r="M16" s="40"/>
    </row>
    <row r="17" spans="1:13" ht="15.75" thickBot="1"/>
    <row r="18" spans="1:13" ht="54.95" customHeight="1" thickBot="1">
      <c r="A18" s="2"/>
      <c r="B18" s="109" t="s">
        <v>212</v>
      </c>
      <c r="C18" s="4"/>
      <c r="D18" s="4"/>
      <c r="E18" s="4"/>
      <c r="F18" s="4" t="s">
        <v>1</v>
      </c>
      <c r="G18" s="110">
        <v>11</v>
      </c>
      <c r="H18" s="5" t="s">
        <v>98</v>
      </c>
      <c r="I18" s="6"/>
      <c r="J18" s="6"/>
      <c r="K18" s="6"/>
      <c r="L18" s="6"/>
      <c r="M18" s="7">
        <v>3</v>
      </c>
    </row>
    <row r="19" spans="1:13" ht="21.75" thickBot="1">
      <c r="B19" s="1" t="s">
        <v>2</v>
      </c>
      <c r="C19" s="1" t="s">
        <v>3</v>
      </c>
      <c r="D19" s="8" t="s">
        <v>4</v>
      </c>
      <c r="E19" s="6" t="s">
        <v>5</v>
      </c>
      <c r="F19" s="8" t="s">
        <v>6</v>
      </c>
      <c r="G19" s="6" t="s">
        <v>5</v>
      </c>
      <c r="H19" s="9" t="s">
        <v>7</v>
      </c>
      <c r="I19" s="6" t="s">
        <v>5</v>
      </c>
      <c r="J19" s="10" t="s">
        <v>8</v>
      </c>
      <c r="L19" s="11" t="s">
        <v>9</v>
      </c>
      <c r="M19" s="6" t="s">
        <v>5</v>
      </c>
    </row>
    <row r="20" spans="1:13" ht="30" customHeight="1" thickBot="1">
      <c r="A20" s="12">
        <v>1</v>
      </c>
      <c r="B20" s="121" t="s">
        <v>54</v>
      </c>
      <c r="C20" s="13">
        <v>2009</v>
      </c>
      <c r="D20" s="14">
        <v>8.35</v>
      </c>
      <c r="E20" s="15">
        <f>IF(AND(D20&gt;6,D20&lt;11.5),ROUNDDOWN(58.015*(11.5-D20)^1.81,0),"0")</f>
        <v>462</v>
      </c>
      <c r="F20" s="16">
        <v>3.56</v>
      </c>
      <c r="G20" s="17">
        <f>IF(AND(F20&gt;2.2,F20&lt;9),ROUNDDOWN(0.14354*((F20*100)-220)^1.4,0),"0")</f>
        <v>139</v>
      </c>
      <c r="H20" s="16">
        <v>6.3</v>
      </c>
      <c r="I20" s="18">
        <f>IF(AND(H20&gt;1.5,H20&lt;23),ROUNDDOWN(51.39*(H20-1.5)^1.05,0),"0")</f>
        <v>266</v>
      </c>
      <c r="J20" s="19">
        <f>E20+G20+I20</f>
        <v>867</v>
      </c>
      <c r="L20" s="20">
        <v>98.04</v>
      </c>
      <c r="M20" s="21">
        <f>IF(AND(L20&gt;60,L20&lt;185),ROUNDDOWN(0.19889*(185-L20)^1.88,0),"0")</f>
        <v>880</v>
      </c>
    </row>
    <row r="21" spans="1:13" ht="30" customHeight="1">
      <c r="A21" s="22">
        <v>2</v>
      </c>
      <c r="B21" s="1" t="s">
        <v>17</v>
      </c>
      <c r="C21" s="1">
        <v>2009</v>
      </c>
      <c r="D21" s="23">
        <v>8.18</v>
      </c>
      <c r="E21" s="24">
        <f>IF(AND(D21&gt;6,D21&lt;11.5),ROUNDDOWN(58.015*(11.5-D21)^1.81,0),"0")</f>
        <v>509</v>
      </c>
      <c r="F21" s="25">
        <v>3.87</v>
      </c>
      <c r="G21" s="26">
        <f>IF(AND(F21&gt;2.2,F21&lt;9),ROUNDDOWN(0.14354*((F21*100)-220)^1.4,0),"0")</f>
        <v>185</v>
      </c>
      <c r="H21" s="27">
        <v>5.6</v>
      </c>
      <c r="I21" s="28">
        <f>IF(AND(H21&gt;1.5,H21&lt;23),ROUNDDOWN(51.39*(H21-1.5)^1.05,0),"0")</f>
        <v>226</v>
      </c>
      <c r="J21" s="19">
        <f>E21+G21+I21</f>
        <v>920</v>
      </c>
      <c r="K21" s="29"/>
      <c r="L21" s="19"/>
    </row>
    <row r="22" spans="1:13" ht="30" customHeight="1" thickBot="1">
      <c r="A22" s="22">
        <v>3</v>
      </c>
      <c r="B22" s="111" t="s">
        <v>16</v>
      </c>
      <c r="C22" s="1">
        <v>2009</v>
      </c>
      <c r="D22" s="23">
        <v>9.2100000000000009</v>
      </c>
      <c r="E22" s="24">
        <f>IF(AND(D22&gt;6,D22&lt;11.5),ROUNDDOWN(58.015*(11.5-D22)^1.81,0),"0")</f>
        <v>259</v>
      </c>
      <c r="F22" s="25">
        <v>2.96</v>
      </c>
      <c r="G22" s="26">
        <f>IF(AND(F22&gt;2.2,F22&lt;9),ROUNDDOWN(0.14354*((F22*100)-220)^1.4,0),"0")</f>
        <v>61</v>
      </c>
      <c r="H22" s="27">
        <v>5.7</v>
      </c>
      <c r="I22" s="28">
        <f>IF(AND(H22&gt;1.5,H22&lt;23),ROUNDDOWN(51.39*(H22-1.5)^1.05,0),"0")</f>
        <v>231</v>
      </c>
      <c r="J22" s="19">
        <f>E22+G22+I22</f>
        <v>551</v>
      </c>
      <c r="K22" s="29"/>
      <c r="L22" s="19" t="s">
        <v>11</v>
      </c>
    </row>
    <row r="23" spans="1:13" ht="30" customHeight="1" thickBot="1">
      <c r="A23" s="22">
        <v>4</v>
      </c>
      <c r="B23" s="111" t="s">
        <v>213</v>
      </c>
      <c r="C23" s="1">
        <v>2009</v>
      </c>
      <c r="D23" s="23">
        <v>9.0299999999999994</v>
      </c>
      <c r="E23" s="24">
        <f>IF(AND(D23&gt;6,D23&lt;11.5),ROUNDDOWN(58.015*(11.5-D23)^1.81,0),"0")</f>
        <v>298</v>
      </c>
      <c r="F23" s="25">
        <v>3.44</v>
      </c>
      <c r="G23" s="26">
        <f>IF(AND(F23&gt;2.2,F23&lt;9),ROUNDDOWN(0.14354*((F23*100)-220)^1.4,0),"0")</f>
        <v>122</v>
      </c>
      <c r="H23" s="27">
        <v>4.5</v>
      </c>
      <c r="I23" s="28">
        <f>IF(AND(H23&gt;1.5,H23&lt;23),ROUNDDOWN(51.39*(H23-1.5)^1.05,0),"0")</f>
        <v>162</v>
      </c>
      <c r="J23" s="19">
        <f>E23+G23+I23</f>
        <v>582</v>
      </c>
      <c r="K23" s="29"/>
      <c r="L23" s="30" t="s">
        <v>18</v>
      </c>
      <c r="M23" s="31">
        <f>J20+J21+J22+J23+M20</f>
        <v>3800</v>
      </c>
    </row>
    <row r="24" spans="1:13" ht="30" customHeight="1" thickBot="1">
      <c r="A24" s="32">
        <v>5</v>
      </c>
      <c r="B24" s="33"/>
      <c r="C24" s="33"/>
      <c r="D24" s="34"/>
      <c r="E24" s="35" t="str">
        <f>IF(AND(D24&gt;6,D24&lt;11.5),ROUNDDOWN(58.015*(11.5-D24)^1.81,0),"0")</f>
        <v>0</v>
      </c>
      <c r="F24" s="36"/>
      <c r="G24" s="37" t="str">
        <f>IF(AND(F24&gt;2.2,F24&lt;9),ROUNDDOWN(0.14354*((F24*100)-220)^1.4,0),"0")</f>
        <v>0</v>
      </c>
      <c r="H24" s="38"/>
      <c r="I24" s="39" t="str">
        <f>IF(AND(H24&gt;1.5,H24&lt;23),ROUNDDOWN(51.39*(H24-1.5)^1.05,0),"0")</f>
        <v>0</v>
      </c>
      <c r="J24" s="19">
        <f>E24+G24+I24</f>
        <v>0</v>
      </c>
      <c r="K24" s="29"/>
      <c r="L24" s="19"/>
      <c r="M24" s="40"/>
    </row>
    <row r="25" spans="1:13" ht="15.75" thickBot="1"/>
    <row r="26" spans="1:13" ht="54.95" customHeight="1" thickBot="1">
      <c r="A26" s="2"/>
      <c r="B26" s="109" t="s">
        <v>231</v>
      </c>
      <c r="C26" s="4"/>
      <c r="D26" s="4"/>
      <c r="E26" s="4"/>
      <c r="F26" s="4" t="s">
        <v>1</v>
      </c>
      <c r="G26" s="110">
        <v>6</v>
      </c>
      <c r="H26" s="5" t="s">
        <v>98</v>
      </c>
      <c r="I26" s="6"/>
      <c r="J26" s="6"/>
      <c r="K26" s="6"/>
      <c r="L26" s="6"/>
      <c r="M26" s="7">
        <v>4</v>
      </c>
    </row>
    <row r="27" spans="1:13" ht="21.75" thickBot="1">
      <c r="B27" s="1" t="s">
        <v>2</v>
      </c>
      <c r="C27" s="1" t="s">
        <v>3</v>
      </c>
      <c r="D27" s="8" t="s">
        <v>4</v>
      </c>
      <c r="E27" s="6" t="s">
        <v>5</v>
      </c>
      <c r="F27" s="8" t="s">
        <v>6</v>
      </c>
      <c r="G27" s="6" t="s">
        <v>5</v>
      </c>
      <c r="H27" s="9" t="s">
        <v>7</v>
      </c>
      <c r="I27" s="6" t="s">
        <v>5</v>
      </c>
      <c r="J27" s="10" t="s">
        <v>8</v>
      </c>
      <c r="L27" s="11" t="s">
        <v>9</v>
      </c>
      <c r="M27" s="6" t="s">
        <v>5</v>
      </c>
    </row>
    <row r="28" spans="1:13" ht="30" customHeight="1" thickBot="1">
      <c r="A28" s="12">
        <v>1</v>
      </c>
      <c r="B28" s="121" t="s">
        <v>232</v>
      </c>
      <c r="C28" s="13">
        <v>2009</v>
      </c>
      <c r="D28" s="14">
        <v>8.2100000000000009</v>
      </c>
      <c r="E28" s="15">
        <f>IF(AND(D28&gt;6,D28&lt;11.5),ROUNDDOWN(58.015*(11.5-D28)^1.81,0),"0")</f>
        <v>500</v>
      </c>
      <c r="F28" s="16">
        <v>3.34</v>
      </c>
      <c r="G28" s="17">
        <f>IF(AND(F28&gt;2.2,F28&lt;9),ROUNDDOWN(0.14354*((F28*100)-220)^1.4,0),"0")</f>
        <v>108</v>
      </c>
      <c r="H28" s="16">
        <v>6.8</v>
      </c>
      <c r="I28" s="18">
        <f>IF(AND(H28&gt;1.5,H28&lt;23),ROUNDDOWN(51.39*(H28-1.5)^1.05,0),"0")</f>
        <v>296</v>
      </c>
      <c r="J28" s="19">
        <f>E28+G28+I28</f>
        <v>904</v>
      </c>
      <c r="L28" s="20">
        <v>101.87</v>
      </c>
      <c r="M28" s="21">
        <f>IF(AND(L28&gt;60,L28&lt;185),ROUNDDOWN(0.19889*(185-L28)^1.88,0),"0")</f>
        <v>808</v>
      </c>
    </row>
    <row r="29" spans="1:13" ht="30" customHeight="1">
      <c r="A29" s="22">
        <v>2</v>
      </c>
      <c r="B29" s="111" t="s">
        <v>233</v>
      </c>
      <c r="C29" s="1">
        <v>2009</v>
      </c>
      <c r="D29" s="23">
        <v>8.4700000000000006</v>
      </c>
      <c r="E29" s="24">
        <f>IF(AND(D29&gt;6,D29&lt;11.5),ROUNDDOWN(58.015*(11.5-D29)^1.81,0),"0")</f>
        <v>431</v>
      </c>
      <c r="F29" s="25">
        <v>3.13</v>
      </c>
      <c r="G29" s="26">
        <f>IF(AND(F29&gt;2.2,F29&lt;9),ROUNDDOWN(0.14354*((F29*100)-220)^1.4,0),"0")</f>
        <v>81</v>
      </c>
      <c r="H29" s="27">
        <v>5.8</v>
      </c>
      <c r="I29" s="28">
        <f>IF(AND(H29&gt;1.5,H29&lt;23),ROUNDDOWN(51.39*(H29-1.5)^1.05,0),"0")</f>
        <v>237</v>
      </c>
      <c r="J29" s="19">
        <f>E29+G29+I29</f>
        <v>749</v>
      </c>
      <c r="K29" s="29"/>
      <c r="L29" s="19"/>
    </row>
    <row r="30" spans="1:13" ht="30" customHeight="1" thickBot="1">
      <c r="A30" s="22">
        <v>3</v>
      </c>
      <c r="B30" s="111" t="s">
        <v>234</v>
      </c>
      <c r="C30" s="1">
        <v>2009</v>
      </c>
      <c r="D30" s="23">
        <v>8.9600000000000009</v>
      </c>
      <c r="E30" s="24">
        <f>IF(AND(D30&gt;6,D30&lt;11.5),ROUNDDOWN(58.015*(11.5-D30)^1.81,0),"0")</f>
        <v>313</v>
      </c>
      <c r="F30" s="25">
        <v>2.9</v>
      </c>
      <c r="G30" s="26">
        <f>IF(AND(F30&gt;2.2,F30&lt;9),ROUNDDOWN(0.14354*((F30*100)-220)^1.4,0),"0")</f>
        <v>54</v>
      </c>
      <c r="H30" s="27">
        <v>5.9</v>
      </c>
      <c r="I30" s="28">
        <f>IF(AND(H30&gt;1.5,H30&lt;23),ROUNDDOWN(51.39*(H30-1.5)^1.05,0),"0")</f>
        <v>243</v>
      </c>
      <c r="J30" s="19">
        <f>E30+G30+I30</f>
        <v>610</v>
      </c>
      <c r="K30" s="29"/>
      <c r="L30" s="19" t="s">
        <v>11</v>
      </c>
    </row>
    <row r="31" spans="1:13" ht="30" customHeight="1" thickBot="1">
      <c r="A31" s="22">
        <v>4</v>
      </c>
      <c r="B31" s="111" t="s">
        <v>235</v>
      </c>
      <c r="C31" s="1">
        <v>2009</v>
      </c>
      <c r="D31" s="23">
        <v>8.91</v>
      </c>
      <c r="E31" s="24">
        <f>IF(AND(D31&gt;6,D31&lt;11.5),ROUNDDOWN(58.015*(11.5-D31)^1.81,0),"0")</f>
        <v>324</v>
      </c>
      <c r="F31" s="25">
        <v>3.1</v>
      </c>
      <c r="G31" s="26">
        <f>IF(AND(F31&gt;2.2,F31&lt;9),ROUNDDOWN(0.14354*((F31*100)-220)^1.4,0),"0")</f>
        <v>78</v>
      </c>
      <c r="H31" s="27">
        <v>6.5</v>
      </c>
      <c r="I31" s="28">
        <f>IF(AND(H31&gt;1.5,H31&lt;23),ROUNDDOWN(51.39*(H31-1.5)^1.05,0),"0")</f>
        <v>278</v>
      </c>
      <c r="J31" s="19">
        <f>E31+G31+I31</f>
        <v>680</v>
      </c>
      <c r="K31" s="29"/>
      <c r="L31" s="30" t="s">
        <v>21</v>
      </c>
      <c r="M31" s="31">
        <f>J28+J29+J30+J31+M28</f>
        <v>3751</v>
      </c>
    </row>
    <row r="32" spans="1:13" ht="30" customHeight="1" thickBot="1">
      <c r="A32" s="32">
        <v>5</v>
      </c>
      <c r="B32" s="33"/>
      <c r="C32" s="33"/>
      <c r="D32" s="34"/>
      <c r="E32" s="35" t="str">
        <f>IF(AND(D32&gt;6,D32&lt;11.5),ROUNDDOWN(58.015*(11.5-D32)^1.81,0),"0")</f>
        <v>0</v>
      </c>
      <c r="F32" s="36"/>
      <c r="G32" s="37" t="str">
        <f>IF(AND(F32&gt;2.2,F32&lt;9),ROUNDDOWN(0.14354*((F32*100)-220)^1.4,0),"0")</f>
        <v>0</v>
      </c>
      <c r="H32" s="38"/>
      <c r="I32" s="39" t="str">
        <f>IF(AND(H32&gt;1.5,H32&lt;23),ROUNDDOWN(51.39*(H32-1.5)^1.05,0),"0")</f>
        <v>0</v>
      </c>
      <c r="J32" s="19">
        <f>E32+G32+I32</f>
        <v>0</v>
      </c>
      <c r="K32" s="29"/>
      <c r="L32" s="19"/>
      <c r="M32" s="40"/>
    </row>
    <row r="33" spans="1:13" ht="15.75" thickBot="1"/>
    <row r="34" spans="1:13" ht="54.95" customHeight="1" thickBot="1">
      <c r="A34" s="2"/>
      <c r="B34" s="108" t="s">
        <v>22</v>
      </c>
      <c r="C34" s="4"/>
      <c r="D34" s="4"/>
      <c r="E34" s="4"/>
      <c r="F34" s="4" t="s">
        <v>1</v>
      </c>
      <c r="G34" s="110">
        <v>2</v>
      </c>
      <c r="H34" s="5" t="s">
        <v>98</v>
      </c>
      <c r="I34" s="6"/>
      <c r="J34" s="6"/>
      <c r="K34" s="6"/>
      <c r="L34" s="6"/>
      <c r="M34" s="7">
        <v>5</v>
      </c>
    </row>
    <row r="35" spans="1:13" ht="21.75" thickBot="1">
      <c r="B35" s="1" t="s">
        <v>2</v>
      </c>
      <c r="C35" s="1" t="s">
        <v>3</v>
      </c>
      <c r="D35" s="8" t="s">
        <v>4</v>
      </c>
      <c r="E35" s="6" t="s">
        <v>5</v>
      </c>
      <c r="F35" s="8" t="s">
        <v>6</v>
      </c>
      <c r="G35" s="6" t="s">
        <v>5</v>
      </c>
      <c r="H35" s="9" t="s">
        <v>7</v>
      </c>
      <c r="I35" s="6" t="s">
        <v>5</v>
      </c>
      <c r="J35" s="10" t="s">
        <v>8</v>
      </c>
      <c r="L35" s="11" t="s">
        <v>9</v>
      </c>
      <c r="M35" s="6" t="s">
        <v>5</v>
      </c>
    </row>
    <row r="36" spans="1:13" ht="30" customHeight="1" thickBot="1">
      <c r="A36" s="12">
        <v>1</v>
      </c>
      <c r="B36" s="121" t="s">
        <v>214</v>
      </c>
      <c r="C36" s="13">
        <v>2010</v>
      </c>
      <c r="D36" s="14">
        <v>8.48</v>
      </c>
      <c r="E36" s="15">
        <f>IF(AND(D36&gt;6,D36&lt;11.5),ROUNDDOWN(58.015*(11.5-D36)^1.81,0),"0")</f>
        <v>428</v>
      </c>
      <c r="F36" s="16">
        <v>3.45</v>
      </c>
      <c r="G36" s="17">
        <f>IF(AND(F36&gt;2.2,F36&lt;9),ROUNDDOWN(0.14354*((F36*100)-220)^1.4,0),"0")</f>
        <v>123</v>
      </c>
      <c r="H36" s="16">
        <v>5.6</v>
      </c>
      <c r="I36" s="18">
        <f>IF(AND(H36&gt;1.5,H36&lt;23),ROUNDDOWN(51.39*(H36-1.5)^1.05,0),"0")</f>
        <v>226</v>
      </c>
      <c r="J36" s="19">
        <f>E36+G36+I36</f>
        <v>777</v>
      </c>
      <c r="L36" s="20">
        <v>104.96</v>
      </c>
      <c r="M36" s="21">
        <f>IF(AND(L36&gt;60,L36&lt;185),ROUNDDOWN(0.19889*(185-L36)^1.88,0),"0")</f>
        <v>753</v>
      </c>
    </row>
    <row r="37" spans="1:13" ht="30" customHeight="1">
      <c r="A37" s="22">
        <v>2</v>
      </c>
      <c r="B37" s="111" t="s">
        <v>215</v>
      </c>
      <c r="C37" s="1">
        <v>2009</v>
      </c>
      <c r="D37" s="23">
        <v>9.0299999999999994</v>
      </c>
      <c r="E37" s="24">
        <f>IF(AND(D37&gt;6,D37&lt;11.5),ROUNDDOWN(58.015*(11.5-D37)^1.81,0),"0")</f>
        <v>298</v>
      </c>
      <c r="F37" s="25">
        <v>3.44</v>
      </c>
      <c r="G37" s="26">
        <f>IF(AND(F37&gt;2.2,F37&lt;9),ROUNDDOWN(0.14354*((F37*100)-220)^1.4,0),"0")</f>
        <v>122</v>
      </c>
      <c r="H37" s="27">
        <v>8.1</v>
      </c>
      <c r="I37" s="28">
        <f>IF(AND(H37&gt;1.5,H37&lt;23),ROUNDDOWN(51.39*(H37-1.5)^1.05,0),"0")</f>
        <v>372</v>
      </c>
      <c r="J37" s="19">
        <f>E37+G37+I37</f>
        <v>792</v>
      </c>
      <c r="K37" s="29"/>
      <c r="L37" s="19"/>
    </row>
    <row r="38" spans="1:13" ht="30" customHeight="1" thickBot="1">
      <c r="A38" s="22">
        <v>3</v>
      </c>
      <c r="B38" s="111" t="s">
        <v>216</v>
      </c>
      <c r="C38" s="1">
        <v>2010</v>
      </c>
      <c r="D38" s="23">
        <v>9.08</v>
      </c>
      <c r="E38" s="24">
        <f>IF(AND(D38&gt;6,D38&lt;11.5),ROUNDDOWN(58.015*(11.5-D38)^1.81,0),"0")</f>
        <v>287</v>
      </c>
      <c r="F38" s="25">
        <v>3.19</v>
      </c>
      <c r="G38" s="26">
        <f>IF(AND(F38&gt;2.2,F38&lt;9),ROUNDDOWN(0.14354*((F38*100)-220)^1.4,0),"0")</f>
        <v>89</v>
      </c>
      <c r="H38" s="27">
        <v>5.8</v>
      </c>
      <c r="I38" s="28">
        <f>IF(AND(H38&gt;1.5,H38&lt;23),ROUNDDOWN(51.39*(H38-1.5)^1.05,0),"0")</f>
        <v>237</v>
      </c>
      <c r="J38" s="19">
        <f>E38+G38+I38</f>
        <v>613</v>
      </c>
      <c r="K38" s="29"/>
      <c r="L38" s="19" t="s">
        <v>11</v>
      </c>
    </row>
    <row r="39" spans="1:13" ht="30" customHeight="1" thickBot="1">
      <c r="A39" s="22">
        <v>4</v>
      </c>
      <c r="B39" s="111" t="s">
        <v>217</v>
      </c>
      <c r="C39" s="1">
        <v>2009</v>
      </c>
      <c r="D39" s="23">
        <v>8.74</v>
      </c>
      <c r="E39" s="24">
        <f>IF(AND(D39&gt;6,D39&lt;11.5),ROUNDDOWN(58.015*(11.5-D39)^1.81,0),"0")</f>
        <v>364</v>
      </c>
      <c r="F39" s="25">
        <v>3.3</v>
      </c>
      <c r="G39" s="26">
        <f>IF(AND(F39&gt;2.2,F39&lt;9),ROUNDDOWN(0.14354*((F39*100)-220)^1.4,0),"0")</f>
        <v>103</v>
      </c>
      <c r="H39" s="27">
        <v>5.9</v>
      </c>
      <c r="I39" s="28">
        <f>IF(AND(H39&gt;1.5,H39&lt;23),ROUNDDOWN(51.39*(H39-1.5)^1.05,0),"0")</f>
        <v>243</v>
      </c>
      <c r="J39" s="19">
        <f>E39+G39+I39</f>
        <v>710</v>
      </c>
      <c r="K39" s="29"/>
      <c r="L39" s="30" t="s">
        <v>25</v>
      </c>
      <c r="M39" s="31">
        <f>J36+J37+J38+J39+M36</f>
        <v>3645</v>
      </c>
    </row>
    <row r="40" spans="1:13" ht="30" customHeight="1" thickBot="1">
      <c r="A40" s="32">
        <v>5</v>
      </c>
      <c r="B40" s="33"/>
      <c r="C40" s="33"/>
      <c r="D40" s="34"/>
      <c r="E40" s="35" t="str">
        <f>IF(AND(D40&gt;6,D40&lt;11.5),ROUNDDOWN(58.015*(11.5-D40)^1.81,0),"0")</f>
        <v>0</v>
      </c>
      <c r="F40" s="36"/>
      <c r="G40" s="37" t="str">
        <f>IF(AND(F40&gt;2.2,F40&lt;9),ROUNDDOWN(0.14354*((F40*100)-220)^1.4,0),"0")</f>
        <v>0</v>
      </c>
      <c r="H40" s="38"/>
      <c r="I40" s="39" t="str">
        <f>IF(AND(H40&gt;1.5,H40&lt;23),ROUNDDOWN(51.39*(H40-1.5)^1.05,0),"0")</f>
        <v>0</v>
      </c>
      <c r="J40" s="19">
        <f>E40+G40+I40</f>
        <v>0</v>
      </c>
      <c r="K40" s="29"/>
      <c r="L40" s="19"/>
      <c r="M40" s="40"/>
    </row>
    <row r="41" spans="1:13" ht="15.75" thickBot="1"/>
    <row r="42" spans="1:13" ht="54.95" customHeight="1" thickBot="1">
      <c r="A42" s="2"/>
      <c r="B42" s="108" t="s">
        <v>32</v>
      </c>
      <c r="C42" s="4"/>
      <c r="D42" s="4"/>
      <c r="E42" s="4"/>
      <c r="F42" s="4" t="s">
        <v>1</v>
      </c>
      <c r="G42" s="110">
        <v>13</v>
      </c>
      <c r="H42" s="5" t="s">
        <v>98</v>
      </c>
      <c r="I42" s="6"/>
      <c r="J42" s="6"/>
      <c r="K42" s="6"/>
      <c r="L42" s="6"/>
      <c r="M42" s="7">
        <v>6</v>
      </c>
    </row>
    <row r="43" spans="1:13" ht="21.75" thickBot="1">
      <c r="B43" s="1" t="s">
        <v>2</v>
      </c>
      <c r="C43" s="1" t="s">
        <v>3</v>
      </c>
      <c r="D43" s="8" t="s">
        <v>4</v>
      </c>
      <c r="E43" s="6" t="s">
        <v>5</v>
      </c>
      <c r="F43" s="8" t="s">
        <v>6</v>
      </c>
      <c r="G43" s="6" t="s">
        <v>5</v>
      </c>
      <c r="H43" s="9" t="s">
        <v>7</v>
      </c>
      <c r="I43" s="6" t="s">
        <v>5</v>
      </c>
      <c r="J43" s="10" t="s">
        <v>8</v>
      </c>
      <c r="L43" s="11" t="s">
        <v>9</v>
      </c>
      <c r="M43" s="6" t="s">
        <v>5</v>
      </c>
    </row>
    <row r="44" spans="1:13" ht="30" customHeight="1" thickBot="1">
      <c r="A44" s="12">
        <v>1</v>
      </c>
      <c r="B44" s="121" t="s">
        <v>34</v>
      </c>
      <c r="C44" s="13">
        <v>2009</v>
      </c>
      <c r="D44" s="14">
        <v>8.5399999999999991</v>
      </c>
      <c r="E44" s="15">
        <f>IF(AND(D44&gt;6,D44&lt;11.5),ROUNDDOWN(58.015*(11.5-D44)^1.81,0),"0")</f>
        <v>413</v>
      </c>
      <c r="F44" s="16">
        <v>3.62</v>
      </c>
      <c r="G44" s="17">
        <f>IF(AND(F44&gt;2.2,F44&lt;9),ROUNDDOWN(0.14354*((F44*100)-220)^1.4,0),"0")</f>
        <v>147</v>
      </c>
      <c r="H44" s="16">
        <v>5.5</v>
      </c>
      <c r="I44" s="18">
        <f>IF(AND(H44&gt;1.5,H44&lt;23),ROUNDDOWN(51.39*(H44-1.5)^1.05,0),"0")</f>
        <v>220</v>
      </c>
      <c r="J44" s="19">
        <f>E44+G44+I44</f>
        <v>780</v>
      </c>
      <c r="L44" s="20">
        <v>104.58</v>
      </c>
      <c r="M44" s="21">
        <f>IF(AND(L44&gt;60,L44&lt;185),ROUNDDOWN(0.19889*(185-L44)^1.88,0),"0")</f>
        <v>759</v>
      </c>
    </row>
    <row r="45" spans="1:13" ht="30" customHeight="1">
      <c r="A45" s="22">
        <v>2</v>
      </c>
      <c r="B45" s="111" t="s">
        <v>33</v>
      </c>
      <c r="C45" s="1">
        <v>2009</v>
      </c>
      <c r="D45" s="139">
        <v>8.1999999999999993</v>
      </c>
      <c r="E45" s="24">
        <f>IF(AND(D45&gt;6,D45&lt;11.5),ROUNDDOWN(58.015*(11.5-D45)^1.81,0),"0")</f>
        <v>503</v>
      </c>
      <c r="F45" s="25">
        <v>3.54</v>
      </c>
      <c r="G45" s="26">
        <f>IF(AND(F45&gt;2.2,F45&lt;9),ROUNDDOWN(0.14354*((F45*100)-220)^1.4,0),"0")</f>
        <v>136</v>
      </c>
      <c r="H45" s="27">
        <v>6.1</v>
      </c>
      <c r="I45" s="28">
        <f>IF(AND(H45&gt;1.5,H45&lt;23),ROUNDDOWN(51.39*(H45-1.5)^1.05,0),"0")</f>
        <v>255</v>
      </c>
      <c r="J45" s="19">
        <f>E45+G45+I45</f>
        <v>894</v>
      </c>
      <c r="K45" s="29"/>
      <c r="L45" s="19"/>
    </row>
    <row r="46" spans="1:13" ht="30" customHeight="1" thickBot="1">
      <c r="A46" s="22">
        <v>3</v>
      </c>
      <c r="B46" s="111" t="s">
        <v>251</v>
      </c>
      <c r="C46" s="1">
        <v>2009</v>
      </c>
      <c r="D46" s="23">
        <v>8.58</v>
      </c>
      <c r="E46" s="24">
        <f>IF(AND(D46&gt;6,D46&lt;11.5),ROUNDDOWN(58.015*(11.5-D46)^1.81,0),"0")</f>
        <v>403</v>
      </c>
      <c r="F46" s="25">
        <v>3.48</v>
      </c>
      <c r="G46" s="26">
        <f>IF(AND(F46&gt;2.2,F46&lt;9),ROUNDDOWN(0.14354*((F46*100)-220)^1.4,0),"0")</f>
        <v>127</v>
      </c>
      <c r="H46" s="27">
        <v>5.6</v>
      </c>
      <c r="I46" s="28">
        <f>IF(AND(H46&gt;1.5,H46&lt;23),ROUNDDOWN(51.39*(H46-1.5)^1.05,0),"0")</f>
        <v>226</v>
      </c>
      <c r="J46" s="19">
        <f>E46+G46+I46</f>
        <v>756</v>
      </c>
      <c r="K46" s="29"/>
      <c r="L46" s="19" t="s">
        <v>11</v>
      </c>
    </row>
    <row r="47" spans="1:13" ht="30" customHeight="1" thickBot="1">
      <c r="A47" s="22">
        <v>4</v>
      </c>
      <c r="B47" s="111" t="s">
        <v>252</v>
      </c>
      <c r="C47" s="1">
        <v>2011</v>
      </c>
      <c r="D47" s="23">
        <v>9.66</v>
      </c>
      <c r="E47" s="24">
        <f>IF(AND(D47&gt;6,D47&lt;11.5),ROUNDDOWN(58.015*(11.5-D47)^1.81,0),"0")</f>
        <v>174</v>
      </c>
      <c r="F47" s="25">
        <v>2.68</v>
      </c>
      <c r="G47" s="26">
        <f>IF(AND(F47&gt;2.2,F47&lt;9),ROUNDDOWN(0.14354*((F47*100)-220)^1.4,0),"0")</f>
        <v>32</v>
      </c>
      <c r="H47" s="27">
        <v>3.9</v>
      </c>
      <c r="I47" s="28">
        <f>IF(AND(H47&gt;1.5,H47&lt;23),ROUNDDOWN(51.39*(H47-1.5)^1.05,0),"0")</f>
        <v>128</v>
      </c>
      <c r="J47" s="19">
        <f>E47+G47+I47</f>
        <v>334</v>
      </c>
      <c r="K47" s="29"/>
      <c r="L47" s="30" t="s">
        <v>28</v>
      </c>
      <c r="M47" s="31">
        <f>J44+J45+J46+J47+M44</f>
        <v>3523</v>
      </c>
    </row>
    <row r="48" spans="1:13" ht="30" customHeight="1" thickBot="1">
      <c r="A48" s="32">
        <v>5</v>
      </c>
      <c r="B48" s="33"/>
      <c r="C48" s="33"/>
      <c r="D48" s="34"/>
      <c r="E48" s="35" t="str">
        <f>IF(AND(D48&gt;6,D48&lt;11.5),ROUNDDOWN(58.015*(11.5-D48)^1.81,0),"0")</f>
        <v>0</v>
      </c>
      <c r="F48" s="36"/>
      <c r="G48" s="37" t="str">
        <f>IF(AND(F48&gt;2.2,F48&lt;9),ROUNDDOWN(0.14354*((F48*100)-220)^1.4,0),"0")</f>
        <v>0</v>
      </c>
      <c r="H48" s="38"/>
      <c r="I48" s="39" t="str">
        <f>IF(AND(H48&gt;1.5,H48&lt;23),ROUNDDOWN(51.39*(H48-1.5)^1.05,0),"0")</f>
        <v>0</v>
      </c>
      <c r="J48" s="19">
        <f>E48+G48+I48</f>
        <v>0</v>
      </c>
      <c r="K48" s="29"/>
      <c r="L48" s="19"/>
      <c r="M48" s="40"/>
    </row>
    <row r="49" spans="1:13" ht="15.75" thickBot="1"/>
    <row r="50" spans="1:13" ht="54.95" customHeight="1" thickBot="1">
      <c r="A50" s="2"/>
      <c r="B50" s="109" t="s">
        <v>242</v>
      </c>
      <c r="C50" s="4"/>
      <c r="D50" s="4"/>
      <c r="E50" s="4"/>
      <c r="F50" s="4" t="s">
        <v>1</v>
      </c>
      <c r="G50" s="110">
        <v>9</v>
      </c>
      <c r="H50" s="5" t="s">
        <v>98</v>
      </c>
      <c r="I50" s="6"/>
      <c r="J50" s="6"/>
      <c r="K50" s="6"/>
      <c r="L50" s="6"/>
      <c r="M50" s="7">
        <v>7</v>
      </c>
    </row>
    <row r="51" spans="1:13" ht="21.75" thickBot="1">
      <c r="B51" s="1" t="s">
        <v>2</v>
      </c>
      <c r="C51" s="1" t="s">
        <v>3</v>
      </c>
      <c r="D51" s="8" t="s">
        <v>4</v>
      </c>
      <c r="E51" s="6" t="s">
        <v>5</v>
      </c>
      <c r="F51" s="8" t="s">
        <v>6</v>
      </c>
      <c r="G51" s="6" t="s">
        <v>5</v>
      </c>
      <c r="H51" s="9" t="s">
        <v>7</v>
      </c>
      <c r="I51" s="6" t="s">
        <v>5</v>
      </c>
      <c r="J51" s="10" t="s">
        <v>8</v>
      </c>
      <c r="L51" s="11" t="s">
        <v>9</v>
      </c>
      <c r="M51" s="6" t="s">
        <v>5</v>
      </c>
    </row>
    <row r="52" spans="1:13" ht="30" customHeight="1" thickBot="1">
      <c r="A52" s="12">
        <v>1</v>
      </c>
      <c r="B52" s="121" t="s">
        <v>243</v>
      </c>
      <c r="C52" s="13">
        <v>2010</v>
      </c>
      <c r="D52" s="14">
        <v>8.65</v>
      </c>
      <c r="E52" s="15">
        <f>IF(AND(D52&gt;6,D52&lt;11.5),ROUNDDOWN(58.015*(11.5-D52)^1.81,0),"0")</f>
        <v>386</v>
      </c>
      <c r="F52" s="16">
        <v>3.23</v>
      </c>
      <c r="G52" s="17">
        <f>IF(AND(F52&gt;2.2,F52&lt;9),ROUNDDOWN(0.14354*((F52*100)-220)^1.4,0),"0")</f>
        <v>94</v>
      </c>
      <c r="H52" s="16">
        <v>6.2</v>
      </c>
      <c r="I52" s="18">
        <f>IF(AND(H52&gt;1.5,H52&lt;23),ROUNDDOWN(51.39*(H52-1.5)^1.05,0),"0")</f>
        <v>260</v>
      </c>
      <c r="J52" s="19">
        <f>E52+G52+I52</f>
        <v>740</v>
      </c>
      <c r="L52" s="20">
        <v>110.87</v>
      </c>
      <c r="M52" s="21">
        <f>IF(AND(L52&gt;60,L52&lt;185),ROUNDDOWN(0.19889*(185-L52)^1.88,0),"0")</f>
        <v>651</v>
      </c>
    </row>
    <row r="53" spans="1:13" ht="30" customHeight="1">
      <c r="A53" s="22">
        <v>2</v>
      </c>
      <c r="B53" s="111" t="s">
        <v>244</v>
      </c>
      <c r="C53" s="1">
        <v>2010</v>
      </c>
      <c r="D53" s="23">
        <v>8.99</v>
      </c>
      <c r="E53" s="24">
        <f>IF(AND(D53&gt;6,D53&lt;11.5),ROUNDDOWN(58.015*(11.5-D53)^1.81,0),"0")</f>
        <v>306</v>
      </c>
      <c r="F53" s="25">
        <v>3.17</v>
      </c>
      <c r="G53" s="26">
        <f>IF(AND(F53&gt;2.2,F53&lt;9),ROUNDDOWN(0.14354*((F53*100)-220)^1.4,0),"0")</f>
        <v>86</v>
      </c>
      <c r="H53" s="27">
        <v>6.8</v>
      </c>
      <c r="I53" s="28">
        <f>IF(AND(H53&gt;1.5,H53&lt;23),ROUNDDOWN(51.39*(H53-1.5)^1.05,0),"0")</f>
        <v>296</v>
      </c>
      <c r="J53" s="19">
        <f>E53+G53+I53</f>
        <v>688</v>
      </c>
      <c r="K53" s="29"/>
      <c r="L53" s="19"/>
    </row>
    <row r="54" spans="1:13" ht="30" customHeight="1" thickBot="1">
      <c r="A54" s="22">
        <v>3</v>
      </c>
      <c r="B54" s="111" t="s">
        <v>245</v>
      </c>
      <c r="C54" s="1">
        <v>2010</v>
      </c>
      <c r="D54" s="23">
        <v>9.08</v>
      </c>
      <c r="E54" s="24">
        <f>IF(AND(D54&gt;6,D54&lt;11.5),ROUNDDOWN(58.015*(11.5-D54)^1.81,0),"0")</f>
        <v>287</v>
      </c>
      <c r="F54" s="25">
        <v>2.92</v>
      </c>
      <c r="G54" s="26">
        <f>IF(AND(F54&gt;2.2,F54&lt;9),ROUNDDOWN(0.14354*((F54*100)-220)^1.4,0),"0")</f>
        <v>57</v>
      </c>
      <c r="H54" s="27">
        <v>5.4</v>
      </c>
      <c r="I54" s="28">
        <f>IF(AND(H54&gt;1.5,H54&lt;23),ROUNDDOWN(51.39*(H54-1.5)^1.05,0),"0")</f>
        <v>214</v>
      </c>
      <c r="J54" s="19">
        <f>E54+G54+I54</f>
        <v>558</v>
      </c>
      <c r="K54" s="29"/>
      <c r="L54" s="19" t="s">
        <v>11</v>
      </c>
    </row>
    <row r="55" spans="1:13" ht="30" customHeight="1" thickBot="1">
      <c r="A55" s="22">
        <v>4</v>
      </c>
      <c r="B55" s="111" t="s">
        <v>246</v>
      </c>
      <c r="C55" s="1">
        <v>2010</v>
      </c>
      <c r="D55" s="23">
        <v>10.01</v>
      </c>
      <c r="E55" s="24">
        <f>IF(AND(D55&gt;6,D55&lt;11.5),ROUNDDOWN(58.015*(11.5-D55)^1.81,0),"0")</f>
        <v>119</v>
      </c>
      <c r="F55" s="25">
        <v>2.63</v>
      </c>
      <c r="G55" s="26">
        <f>IF(AND(F55&gt;2.2,F55&lt;9),ROUNDDOWN(0.14354*((F55*100)-220)^1.4,0),"0")</f>
        <v>27</v>
      </c>
      <c r="H55" s="27">
        <v>4.7</v>
      </c>
      <c r="I55" s="28">
        <f>IF(AND(H55&gt;1.5,H55&lt;23),ROUNDDOWN(51.39*(H55-1.5)^1.05,0),"0")</f>
        <v>174</v>
      </c>
      <c r="J55" s="19">
        <f>E55+G55+I55</f>
        <v>320</v>
      </c>
      <c r="K55" s="29"/>
      <c r="L55" s="30" t="s">
        <v>29</v>
      </c>
      <c r="M55" s="31">
        <f>J52+J53+J54+J55+M52</f>
        <v>2957</v>
      </c>
    </row>
    <row r="56" spans="1:13" ht="30" customHeight="1" thickBot="1">
      <c r="A56" s="32">
        <v>5</v>
      </c>
      <c r="B56" s="33"/>
      <c r="C56" s="33"/>
      <c r="D56" s="34"/>
      <c r="E56" s="35" t="str">
        <f>IF(AND(D56&gt;6,D56&lt;11.5),ROUNDDOWN(58.015*(11.5-D56)^1.81,0),"0")</f>
        <v>0</v>
      </c>
      <c r="F56" s="36"/>
      <c r="G56" s="37" t="str">
        <f>IF(AND(F56&gt;2.2,F56&lt;9),ROUNDDOWN(0.14354*((F56*100)-220)^1.4,0),"0")</f>
        <v>0</v>
      </c>
      <c r="H56" s="38"/>
      <c r="I56" s="39" t="str">
        <f>IF(AND(H56&gt;1.5,H56&lt;23),ROUNDDOWN(51.39*(H56-1.5)^1.05,0),"0")</f>
        <v>0</v>
      </c>
      <c r="J56" s="19">
        <f>E56+G56+I56</f>
        <v>0</v>
      </c>
      <c r="K56" s="29"/>
      <c r="L56" s="19"/>
      <c r="M56" s="40"/>
    </row>
    <row r="57" spans="1:13" ht="15.75" thickBot="1"/>
    <row r="58" spans="1:13" ht="54.95" customHeight="1" thickBot="1">
      <c r="A58" s="2"/>
      <c r="B58" s="109" t="s">
        <v>30</v>
      </c>
      <c r="C58" s="4"/>
      <c r="D58" s="4"/>
      <c r="E58" s="4"/>
      <c r="F58" s="4" t="s">
        <v>1</v>
      </c>
      <c r="G58" s="110">
        <v>3</v>
      </c>
      <c r="H58" s="5" t="s">
        <v>98</v>
      </c>
      <c r="I58" s="6"/>
      <c r="J58" s="6"/>
      <c r="K58" s="6"/>
      <c r="L58" s="6"/>
      <c r="M58" s="7">
        <v>8</v>
      </c>
    </row>
    <row r="59" spans="1:13" ht="21.75" thickBot="1">
      <c r="B59" s="1" t="s">
        <v>2</v>
      </c>
      <c r="C59" s="1" t="s">
        <v>3</v>
      </c>
      <c r="D59" s="8" t="s">
        <v>4</v>
      </c>
      <c r="E59" s="6" t="s">
        <v>5</v>
      </c>
      <c r="F59" s="8" t="s">
        <v>6</v>
      </c>
      <c r="G59" s="6" t="s">
        <v>5</v>
      </c>
      <c r="H59" s="9" t="s">
        <v>7</v>
      </c>
      <c r="I59" s="6" t="s">
        <v>5</v>
      </c>
      <c r="J59" s="10" t="s">
        <v>8</v>
      </c>
      <c r="L59" s="11" t="s">
        <v>9</v>
      </c>
      <c r="M59" s="6" t="s">
        <v>5</v>
      </c>
    </row>
    <row r="60" spans="1:13" ht="30" customHeight="1" thickBot="1">
      <c r="A60" s="12">
        <v>1</v>
      </c>
      <c r="B60" s="121" t="s">
        <v>247</v>
      </c>
      <c r="C60" s="13">
        <v>2010</v>
      </c>
      <c r="D60" s="14">
        <v>8.7799999999999994</v>
      </c>
      <c r="E60" s="15">
        <f>IF(AND(D60&gt;6,D60&lt;11.5),ROUNDDOWN(58.015*(11.5-D60)^1.81,0),"0")</f>
        <v>354</v>
      </c>
      <c r="F60" s="16">
        <v>3.31</v>
      </c>
      <c r="G60" s="17">
        <f>IF(AND(F60&gt;2.2,F60&lt;9),ROUNDDOWN(0.14354*((F60*100)-220)^1.4,0),"0")</f>
        <v>104</v>
      </c>
      <c r="H60" s="16">
        <v>4.8</v>
      </c>
      <c r="I60" s="18">
        <f>IF(AND(H60&gt;1.5,H60&lt;23),ROUNDDOWN(51.39*(H60-1.5)^1.05,0),"0")</f>
        <v>180</v>
      </c>
      <c r="J60" s="19">
        <f>E60+G60+I60</f>
        <v>638</v>
      </c>
      <c r="L60" s="20">
        <v>110.6</v>
      </c>
      <c r="M60" s="21">
        <f>IF(AND(L60&gt;60,L60&lt;185),ROUNDDOWN(0.19889*(185-L60)^1.88,0),"0")</f>
        <v>656</v>
      </c>
    </row>
    <row r="61" spans="1:13" ht="30" customHeight="1">
      <c r="A61" s="22">
        <v>2</v>
      </c>
      <c r="B61" s="111" t="s">
        <v>248</v>
      </c>
      <c r="C61" s="1">
        <v>2009</v>
      </c>
      <c r="D61" s="139">
        <v>8.8000000000000007</v>
      </c>
      <c r="E61" s="24">
        <f>IF(AND(D61&gt;6,D61&lt;11.5),ROUNDDOWN(58.015*(11.5-D61)^1.81,0),"0")</f>
        <v>350</v>
      </c>
      <c r="F61" s="25">
        <v>2.99</v>
      </c>
      <c r="G61" s="26">
        <f>IF(AND(F61&gt;2.2,F61&lt;9),ROUNDDOWN(0.14354*((F61*100)-220)^1.4,0),"0")</f>
        <v>65</v>
      </c>
      <c r="H61" s="27">
        <v>4.3</v>
      </c>
      <c r="I61" s="28">
        <f>IF(AND(H61&gt;1.5,H61&lt;23),ROUNDDOWN(51.39*(H61-1.5)^1.05,0),"0")</f>
        <v>151</v>
      </c>
      <c r="J61" s="19">
        <f>E61+G61+I61</f>
        <v>566</v>
      </c>
      <c r="K61" s="29"/>
      <c r="L61" s="19"/>
    </row>
    <row r="62" spans="1:13" ht="30" customHeight="1" thickBot="1">
      <c r="A62" s="22">
        <v>3</v>
      </c>
      <c r="B62" s="111" t="s">
        <v>249</v>
      </c>
      <c r="C62" s="1">
        <v>2010</v>
      </c>
      <c r="D62" s="23">
        <v>9.07</v>
      </c>
      <c r="E62" s="24">
        <f>IF(AND(D62&gt;6,D62&lt;11.5),ROUNDDOWN(58.015*(11.5-D62)^1.81,0),"0")</f>
        <v>289</v>
      </c>
      <c r="F62" s="25">
        <v>2.85</v>
      </c>
      <c r="G62" s="26">
        <f>IF(AND(F62&gt;2.2,F62&lt;9),ROUNDDOWN(0.14354*((F62*100)-220)^1.4,0),"0")</f>
        <v>49</v>
      </c>
      <c r="H62" s="27">
        <v>3.8</v>
      </c>
      <c r="I62" s="28">
        <f>IF(AND(H62&gt;1.5,H62&lt;23),ROUNDDOWN(51.39*(H62-1.5)^1.05,0),"0")</f>
        <v>123</v>
      </c>
      <c r="J62" s="19">
        <f>E62+G62+I62</f>
        <v>461</v>
      </c>
      <c r="K62" s="29"/>
      <c r="L62" s="19" t="s">
        <v>11</v>
      </c>
    </row>
    <row r="63" spans="1:13" ht="30" customHeight="1" thickBot="1">
      <c r="A63" s="22">
        <v>4</v>
      </c>
      <c r="B63" s="111" t="s">
        <v>250</v>
      </c>
      <c r="C63" s="1">
        <v>2011</v>
      </c>
      <c r="D63" s="23">
        <v>8.8699999999999992</v>
      </c>
      <c r="E63" s="24">
        <f>IF(AND(D63&gt;6,D63&lt;11.5),ROUNDDOWN(58.015*(11.5-D63)^1.81,0),"0")</f>
        <v>333</v>
      </c>
      <c r="F63" s="25">
        <v>2.94</v>
      </c>
      <c r="G63" s="26">
        <f>IF(AND(F63&gt;2.2,F63&lt;9),ROUNDDOWN(0.14354*((F63*100)-220)^1.4,0),"0")</f>
        <v>59</v>
      </c>
      <c r="H63" s="27">
        <v>4.5</v>
      </c>
      <c r="I63" s="28">
        <f>IF(AND(H63&gt;1.5,H63&lt;23),ROUNDDOWN(51.39*(H63-1.5)^1.05,0),"0")</f>
        <v>162</v>
      </c>
      <c r="J63" s="19">
        <f>E63+G63+I63</f>
        <v>554</v>
      </c>
      <c r="K63" s="29"/>
      <c r="L63" s="30" t="s">
        <v>31</v>
      </c>
      <c r="M63" s="31">
        <f>J60+J61+J62+J63+M60</f>
        <v>2875</v>
      </c>
    </row>
    <row r="64" spans="1:13" ht="30" customHeight="1" thickBot="1">
      <c r="A64" s="32">
        <v>5</v>
      </c>
      <c r="B64" s="33"/>
      <c r="C64" s="33"/>
      <c r="D64" s="34"/>
      <c r="E64" s="35" t="str">
        <f>IF(AND(D64&gt;6,D64&lt;11.5),ROUNDDOWN(58.015*(11.5-D64)^1.81,0),"0")</f>
        <v>0</v>
      </c>
      <c r="F64" s="36"/>
      <c r="G64" s="37" t="str">
        <f>IF(AND(F64&gt;2.2,F64&lt;9),ROUNDDOWN(0.14354*((F64*100)-220)^1.4,0),"0")</f>
        <v>0</v>
      </c>
      <c r="H64" s="38"/>
      <c r="I64" s="39" t="str">
        <f>IF(AND(H64&gt;1.5,H64&lt;23),ROUNDDOWN(51.39*(H64-1.5)^1.05,0),"0")</f>
        <v>0</v>
      </c>
      <c r="J64" s="19">
        <f>E64+G64+I64</f>
        <v>0</v>
      </c>
      <c r="K64" s="29"/>
      <c r="L64" s="19"/>
      <c r="M64" s="40"/>
    </row>
    <row r="65" spans="1:13" ht="15.75" thickBot="1"/>
    <row r="66" spans="1:13" ht="54.95" customHeight="1" thickBot="1">
      <c r="A66" s="2"/>
      <c r="B66" s="109" t="s">
        <v>180</v>
      </c>
      <c r="C66" s="4"/>
      <c r="D66" s="4"/>
      <c r="E66" s="4"/>
      <c r="F66" s="4" t="s">
        <v>1</v>
      </c>
      <c r="G66" s="110">
        <v>8</v>
      </c>
      <c r="H66" s="5" t="s">
        <v>98</v>
      </c>
      <c r="I66" s="6"/>
      <c r="J66" s="6"/>
      <c r="K66" s="6"/>
      <c r="L66" s="6"/>
      <c r="M66" s="7">
        <v>9</v>
      </c>
    </row>
    <row r="67" spans="1:13" ht="21.75" thickBot="1">
      <c r="B67" s="1" t="s">
        <v>2</v>
      </c>
      <c r="C67" s="1" t="s">
        <v>3</v>
      </c>
      <c r="D67" s="8" t="s">
        <v>4</v>
      </c>
      <c r="E67" s="6" t="s">
        <v>5</v>
      </c>
      <c r="F67" s="8" t="s">
        <v>6</v>
      </c>
      <c r="G67" s="6" t="s">
        <v>5</v>
      </c>
      <c r="H67" s="9" t="s">
        <v>7</v>
      </c>
      <c r="I67" s="6" t="s">
        <v>5</v>
      </c>
      <c r="J67" s="10" t="s">
        <v>8</v>
      </c>
      <c r="L67" s="11" t="s">
        <v>9</v>
      </c>
      <c r="M67" s="6" t="s">
        <v>5</v>
      </c>
    </row>
    <row r="68" spans="1:13" ht="30" customHeight="1" thickBot="1">
      <c r="A68" s="12">
        <v>1</v>
      </c>
      <c r="B68" s="121" t="s">
        <v>257</v>
      </c>
      <c r="C68" s="13">
        <v>2010</v>
      </c>
      <c r="D68" s="14">
        <v>8.58</v>
      </c>
      <c r="E68" s="15">
        <f>IF(AND(D68&gt;6,D68&lt;11.5),ROUNDDOWN(58.015*(11.5-D68)^1.81,0),"0")</f>
        <v>403</v>
      </c>
      <c r="F68" s="16">
        <v>3.62</v>
      </c>
      <c r="G68" s="17">
        <f>IF(AND(F68&gt;2.2,F68&lt;9),ROUNDDOWN(0.14354*((F68*100)-220)^1.4,0),"0")</f>
        <v>147</v>
      </c>
      <c r="H68" s="16">
        <v>5.5</v>
      </c>
      <c r="I68" s="18">
        <f>IF(AND(H68&gt;1.5,H68&lt;23),ROUNDDOWN(51.39*(H68-1.5)^1.05,0),"0")</f>
        <v>220</v>
      </c>
      <c r="J68" s="19">
        <f>E68+G68+I68</f>
        <v>770</v>
      </c>
      <c r="L68" s="20">
        <v>113.59</v>
      </c>
      <c r="M68" s="21">
        <f>IF(AND(L68&gt;60,L68&lt;185),ROUNDDOWN(0.19889*(185-L68)^1.88,0),"0")</f>
        <v>607</v>
      </c>
    </row>
    <row r="69" spans="1:13" ht="30" customHeight="1">
      <c r="A69" s="22">
        <v>2</v>
      </c>
      <c r="B69" s="111" t="s">
        <v>258</v>
      </c>
      <c r="C69" s="1">
        <v>2009</v>
      </c>
      <c r="D69" s="23">
        <v>9.49</v>
      </c>
      <c r="E69" s="24">
        <f>IF(AND(D69&gt;6,D69&lt;11.5),ROUNDDOWN(58.015*(11.5-D69)^1.81,0),"0")</f>
        <v>205</v>
      </c>
      <c r="F69" s="25">
        <v>2.64</v>
      </c>
      <c r="G69" s="26">
        <f>IF(AND(F69&gt;2.2,F69&lt;9),ROUNDDOWN(0.14354*((F69*100)-220)^1.4,0),"0")</f>
        <v>28</v>
      </c>
      <c r="H69" s="27">
        <v>6</v>
      </c>
      <c r="I69" s="28">
        <f>IF(AND(H69&gt;1.5,H69&lt;23),ROUNDDOWN(51.39*(H69-1.5)^1.05,0),"0")</f>
        <v>249</v>
      </c>
      <c r="J69" s="19">
        <f>E69+G69+I69</f>
        <v>482</v>
      </c>
      <c r="K69" s="29"/>
      <c r="L69" s="19"/>
    </row>
    <row r="70" spans="1:13" ht="30" customHeight="1" thickBot="1">
      <c r="A70" s="22">
        <v>3</v>
      </c>
      <c r="B70" s="111" t="s">
        <v>259</v>
      </c>
      <c r="C70" s="1">
        <v>2011</v>
      </c>
      <c r="D70" s="23">
        <v>9.2799999999999994</v>
      </c>
      <c r="E70" s="24">
        <f>IF(AND(D70&gt;6,D70&lt;11.5),ROUNDDOWN(58.015*(11.5-D70)^1.81,0),"0")</f>
        <v>245</v>
      </c>
      <c r="F70" s="25">
        <v>3.15</v>
      </c>
      <c r="G70" s="26">
        <f>IF(AND(F70&gt;2.2,F70&lt;9),ROUNDDOWN(0.14354*((F70*100)-220)^1.4,0),"0")</f>
        <v>84</v>
      </c>
      <c r="H70" s="27">
        <v>4.8</v>
      </c>
      <c r="I70" s="28">
        <f>IF(AND(H70&gt;1.5,H70&lt;23),ROUNDDOWN(51.39*(H70-1.5)^1.05,0),"0")</f>
        <v>180</v>
      </c>
      <c r="J70" s="19">
        <f>E70+G70+I70</f>
        <v>509</v>
      </c>
      <c r="K70" s="29"/>
      <c r="L70" s="19" t="s">
        <v>11</v>
      </c>
    </row>
    <row r="71" spans="1:13" ht="30" customHeight="1" thickBot="1">
      <c r="A71" s="22">
        <v>4</v>
      </c>
      <c r="B71" s="124" t="s">
        <v>123</v>
      </c>
      <c r="C71" s="125">
        <v>2010</v>
      </c>
      <c r="D71" s="126">
        <v>10.46</v>
      </c>
      <c r="E71" s="127">
        <f>IF(AND(D71&gt;6,D71&lt;11.5),ROUNDDOWN(58.015*(11.5-D71)^1.81,0),"0")</f>
        <v>62</v>
      </c>
      <c r="F71" s="128">
        <v>2.2200000000000002</v>
      </c>
      <c r="G71" s="129">
        <f>IF(AND(F71&gt;2.2,F71&lt;9),ROUNDDOWN(0.14354*((F71*100)-220)^1.4,0),"0")</f>
        <v>0</v>
      </c>
      <c r="H71" s="130">
        <v>8.1</v>
      </c>
      <c r="I71" s="131">
        <f>IF(AND(H71&gt;1.5,H71&lt;23),ROUNDDOWN(51.39*(H71-1.5)^1.05,0),"0")</f>
        <v>372</v>
      </c>
      <c r="J71" s="19">
        <f>E71+G71+I71</f>
        <v>434</v>
      </c>
      <c r="K71" s="29"/>
      <c r="L71" s="30" t="s">
        <v>35</v>
      </c>
      <c r="M71" s="31">
        <f>J68+J69+J70+J71+M68</f>
        <v>2802</v>
      </c>
    </row>
    <row r="72" spans="1:13" ht="30" customHeight="1">
      <c r="A72" s="132">
        <v>5</v>
      </c>
      <c r="B72" s="125"/>
      <c r="C72" s="125"/>
      <c r="D72" s="133"/>
      <c r="E72" s="134" t="str">
        <f>IF(AND(D72&gt;6,D72&lt;11.5),ROUNDDOWN(58.015*(11.5-D72)^1.81,0),"0")</f>
        <v>0</v>
      </c>
      <c r="F72" s="135"/>
      <c r="G72" s="136" t="str">
        <f>IF(AND(F72&gt;2.2,F72&lt;9),ROUNDDOWN(0.14354*((F72*100)-220)^1.4,0),"0")</f>
        <v>0</v>
      </c>
      <c r="H72" s="137"/>
      <c r="I72" s="138" t="str">
        <f>IF(AND(H72&gt;1.5,H72&lt;23),ROUNDDOWN(51.39*(H72-1.5)^1.05,0),"0")</f>
        <v>0</v>
      </c>
      <c r="J72" s="19">
        <f>E72+G72+I72</f>
        <v>0</v>
      </c>
      <c r="K72" s="29"/>
      <c r="L72" s="19"/>
      <c r="M72" s="40"/>
    </row>
    <row r="73" spans="1:13" ht="27" thickBot="1">
      <c r="A73" s="54"/>
      <c r="B73" s="54"/>
      <c r="C73" s="54"/>
      <c r="D73" s="96"/>
      <c r="E73" s="97"/>
      <c r="F73" s="104"/>
      <c r="G73" s="99"/>
      <c r="H73" s="98"/>
      <c r="I73" s="100"/>
      <c r="J73" s="19"/>
      <c r="K73" s="29"/>
      <c r="L73" s="19"/>
      <c r="M73" s="40"/>
    </row>
    <row r="74" spans="1:13" ht="54.95" customHeight="1" thickBot="1">
      <c r="A74" s="2"/>
      <c r="B74" s="109" t="s">
        <v>124</v>
      </c>
      <c r="C74" s="4"/>
      <c r="D74" s="4"/>
      <c r="E74" s="4"/>
      <c r="F74" s="4" t="s">
        <v>1</v>
      </c>
      <c r="G74" s="110">
        <v>12</v>
      </c>
      <c r="H74" s="5" t="s">
        <v>98</v>
      </c>
      <c r="I74" s="6"/>
      <c r="J74" s="6"/>
      <c r="K74" s="6"/>
      <c r="L74" s="6"/>
      <c r="M74" s="7">
        <v>10</v>
      </c>
    </row>
    <row r="75" spans="1:13" ht="21.75" thickBot="1">
      <c r="B75" s="1" t="s">
        <v>2</v>
      </c>
      <c r="C75" s="1" t="s">
        <v>3</v>
      </c>
      <c r="D75" s="8" t="s">
        <v>4</v>
      </c>
      <c r="E75" s="6" t="s">
        <v>5</v>
      </c>
      <c r="F75" s="8" t="s">
        <v>6</v>
      </c>
      <c r="G75" s="6" t="s">
        <v>5</v>
      </c>
      <c r="H75" s="9" t="s">
        <v>7</v>
      </c>
      <c r="I75" s="6" t="s">
        <v>5</v>
      </c>
      <c r="J75" s="10" t="s">
        <v>8</v>
      </c>
      <c r="L75" s="11" t="s">
        <v>9</v>
      </c>
      <c r="M75" s="6" t="s">
        <v>5</v>
      </c>
    </row>
    <row r="76" spans="1:13" ht="30" customHeight="1" thickBot="1">
      <c r="A76" s="12">
        <v>1</v>
      </c>
      <c r="B76" s="121" t="s">
        <v>125</v>
      </c>
      <c r="C76" s="13">
        <v>2010</v>
      </c>
      <c r="D76" s="14">
        <v>8.66</v>
      </c>
      <c r="E76" s="15">
        <f>IF(AND(D76&gt;6,D76&lt;11.5),ROUNDDOWN(58.015*(11.5-D76)^1.81,0),"0")</f>
        <v>383</v>
      </c>
      <c r="F76" s="16">
        <v>3.25</v>
      </c>
      <c r="G76" s="17">
        <f>IF(AND(F76&gt;2.2,F76&lt;9),ROUNDDOWN(0.14354*((F76*100)-220)^1.4,0),"0")</f>
        <v>96</v>
      </c>
      <c r="H76" s="16">
        <v>7.6</v>
      </c>
      <c r="I76" s="18">
        <f>IF(AND(H76&gt;1.5,H76&lt;23),ROUNDDOWN(51.39*(H76-1.5)^1.05,0),"0")</f>
        <v>343</v>
      </c>
      <c r="J76" s="19">
        <f>E76+G76+I76</f>
        <v>822</v>
      </c>
      <c r="L76" s="20">
        <v>120.17</v>
      </c>
      <c r="M76" s="21">
        <f>IF(AND(L76&gt;60,L76&lt;185),ROUNDDOWN(0.19889*(185-L76)^1.88,0),"0")</f>
        <v>506</v>
      </c>
    </row>
    <row r="77" spans="1:13" ht="30" customHeight="1">
      <c r="A77" s="22">
        <v>2</v>
      </c>
      <c r="B77" s="111" t="s">
        <v>126</v>
      </c>
      <c r="C77" s="1">
        <v>2013</v>
      </c>
      <c r="D77" s="23">
        <v>11.08</v>
      </c>
      <c r="E77" s="24">
        <f>IF(AND(D77&gt;6,D77&lt;11.5),ROUNDDOWN(58.015*(11.5-D77)^1.81,0),"0")</f>
        <v>12</v>
      </c>
      <c r="F77" s="25">
        <v>2.1800000000000002</v>
      </c>
      <c r="G77" s="26" t="str">
        <f>IF(AND(F77&gt;2.2,F77&lt;9),ROUNDDOWN(0.14354*((F77*100)-220)^1.4,0),"0")</f>
        <v>0</v>
      </c>
      <c r="H77" s="27">
        <v>4.5</v>
      </c>
      <c r="I77" s="28">
        <f>IF(AND(H77&gt;1.5,H77&lt;23),ROUNDDOWN(51.39*(H77-1.5)^1.05,0),"0")</f>
        <v>162</v>
      </c>
      <c r="J77" s="19">
        <f>E77+G77+I77</f>
        <v>174</v>
      </c>
      <c r="K77" s="29"/>
      <c r="L77" s="19"/>
    </row>
    <row r="78" spans="1:13" ht="30" customHeight="1" thickBot="1">
      <c r="A78" s="22">
        <v>3</v>
      </c>
      <c r="B78" s="111" t="s">
        <v>127</v>
      </c>
      <c r="C78" s="1">
        <v>2012</v>
      </c>
      <c r="D78" s="23">
        <v>9.2899999999999991</v>
      </c>
      <c r="E78" s="24">
        <f>IF(AND(D78&gt;6,D78&lt;11.5),ROUNDDOWN(58.015*(11.5-D78)^1.81,0),"0")</f>
        <v>243</v>
      </c>
      <c r="F78" s="25">
        <v>2.79</v>
      </c>
      <c r="G78" s="26">
        <f>IF(AND(F78&gt;2.2,F78&lt;9),ROUNDDOWN(0.14354*((F78*100)-220)^1.4,0),"0")</f>
        <v>43</v>
      </c>
      <c r="H78" s="27">
        <v>5.6</v>
      </c>
      <c r="I78" s="28">
        <f>IF(AND(H78&gt;1.5,H78&lt;23),ROUNDDOWN(51.39*(H78-1.5)^1.05,0),"0")</f>
        <v>226</v>
      </c>
      <c r="J78" s="19">
        <f>E78+G78+I78</f>
        <v>512</v>
      </c>
      <c r="K78" s="29"/>
      <c r="L78" s="19" t="s">
        <v>11</v>
      </c>
    </row>
    <row r="79" spans="1:13" ht="30" customHeight="1" thickBot="1">
      <c r="A79" s="22">
        <v>4</v>
      </c>
      <c r="B79" s="111" t="s">
        <v>121</v>
      </c>
      <c r="C79" s="1">
        <v>2011</v>
      </c>
      <c r="D79" s="23">
        <v>10.119999999999999</v>
      </c>
      <c r="E79" s="24">
        <f>IF(AND(D79&gt;6,D79&lt;11.5),ROUNDDOWN(58.015*(11.5-D79)^1.81,0),"0")</f>
        <v>103</v>
      </c>
      <c r="F79" s="25">
        <v>2.69</v>
      </c>
      <c r="G79" s="26">
        <f>IF(AND(F79&gt;2.2,F79&lt;9),ROUNDDOWN(0.14354*((F79*100)-220)^1.4,0),"0")</f>
        <v>33</v>
      </c>
      <c r="H79" s="27">
        <v>5</v>
      </c>
      <c r="I79" s="28">
        <f>IF(AND(H79&gt;1.5,H79&lt;23),ROUNDDOWN(51.39*(H79-1.5)^1.05,0),"0")</f>
        <v>191</v>
      </c>
      <c r="J79" s="19">
        <f>E79+G79+I79</f>
        <v>327</v>
      </c>
      <c r="K79" s="29"/>
      <c r="L79" s="30" t="s">
        <v>38</v>
      </c>
      <c r="M79" s="31">
        <f>J76+J77+J78+J79+M76</f>
        <v>2341</v>
      </c>
    </row>
    <row r="80" spans="1:13" ht="30" customHeight="1" thickBot="1">
      <c r="A80" s="32">
        <v>5</v>
      </c>
      <c r="B80" s="119" t="s">
        <v>122</v>
      </c>
      <c r="C80" s="33">
        <v>2013</v>
      </c>
      <c r="D80" s="34">
        <v>10.59</v>
      </c>
      <c r="E80" s="35">
        <f>IF(AND(D80&gt;6,D80&lt;11.5),ROUNDDOWN(58.015*(11.5-D80)^1.81,0),"0")</f>
        <v>48</v>
      </c>
      <c r="F80" s="36">
        <v>2.04</v>
      </c>
      <c r="G80" s="37" t="str">
        <f>IF(AND(F80&gt;2.2,F80&lt;9),ROUNDDOWN(0.14354*((F80*100)-220)^1.4,0),"0")</f>
        <v>0</v>
      </c>
      <c r="H80" s="38">
        <v>3.8</v>
      </c>
      <c r="I80" s="39">
        <f>IF(AND(H80&gt;1.5,H80&lt;23),ROUNDDOWN(51.39*(H80-1.5)^1.05,0),"0")</f>
        <v>123</v>
      </c>
      <c r="J80" s="19">
        <f>E80+G80+I80</f>
        <v>171</v>
      </c>
      <c r="K80" s="29"/>
      <c r="L80" s="19"/>
      <c r="M80" s="40"/>
    </row>
    <row r="81" spans="1:13" ht="15.75" thickBot="1"/>
    <row r="82" spans="1:13" ht="54.95" customHeight="1" thickBot="1">
      <c r="A82" s="2"/>
      <c r="B82" s="109" t="s">
        <v>218</v>
      </c>
      <c r="C82" s="4"/>
      <c r="D82" s="4"/>
      <c r="E82" s="4"/>
      <c r="F82" s="4" t="s">
        <v>1</v>
      </c>
      <c r="G82" s="110">
        <v>5</v>
      </c>
      <c r="H82" s="5" t="s">
        <v>98</v>
      </c>
      <c r="I82" s="6"/>
      <c r="J82" s="6"/>
      <c r="K82" s="6"/>
      <c r="L82" s="6"/>
      <c r="M82" s="7">
        <v>11</v>
      </c>
    </row>
    <row r="83" spans="1:13" ht="21.75" thickBot="1">
      <c r="B83" s="1" t="s">
        <v>2</v>
      </c>
      <c r="C83" s="1" t="s">
        <v>3</v>
      </c>
      <c r="D83" s="8" t="s">
        <v>4</v>
      </c>
      <c r="E83" s="6" t="s">
        <v>5</v>
      </c>
      <c r="F83" s="8" t="s">
        <v>6</v>
      </c>
      <c r="G83" s="6" t="s">
        <v>5</v>
      </c>
      <c r="H83" s="9" t="s">
        <v>7</v>
      </c>
      <c r="I83" s="6" t="s">
        <v>5</v>
      </c>
      <c r="J83" s="10" t="s">
        <v>8</v>
      </c>
      <c r="L83" s="11" t="s">
        <v>9</v>
      </c>
      <c r="M83" s="6" t="s">
        <v>5</v>
      </c>
    </row>
    <row r="84" spans="1:13" ht="30" customHeight="1" thickBot="1">
      <c r="A84" s="12">
        <v>1</v>
      </c>
      <c r="B84" s="121" t="s">
        <v>219</v>
      </c>
      <c r="C84" s="13">
        <v>2011</v>
      </c>
      <c r="D84" s="14">
        <v>9.1199999999999992</v>
      </c>
      <c r="E84" s="15">
        <f>IF(AND(D84&gt;6,D84&lt;11.5),ROUNDDOWN(58.015*(11.5-D84)^1.81,0),"0")</f>
        <v>278</v>
      </c>
      <c r="F84" s="16">
        <v>3.3</v>
      </c>
      <c r="G84" s="17">
        <f>IF(AND(F84&gt;2.2,F84&lt;9),ROUNDDOWN(0.14354*((F84*100)-220)^1.4,0),"0")</f>
        <v>103</v>
      </c>
      <c r="H84" s="16">
        <v>5.4</v>
      </c>
      <c r="I84" s="18">
        <f>IF(AND(H84&gt;1.5,H84&lt;23),ROUNDDOWN(51.39*(H84-1.5)^1.05,0),"0")</f>
        <v>214</v>
      </c>
      <c r="J84" s="19">
        <f>E84+G84+I84</f>
        <v>595</v>
      </c>
      <c r="L84" s="20">
        <v>124.99</v>
      </c>
      <c r="M84" s="21">
        <f>IF(AND(L84&gt;60,L84&lt;185),ROUNDDOWN(0.19889*(185-L84)^1.88,0),"0")</f>
        <v>438</v>
      </c>
    </row>
    <row r="85" spans="1:13" ht="30" customHeight="1">
      <c r="A85" s="22">
        <v>2</v>
      </c>
      <c r="B85" s="111" t="s">
        <v>220</v>
      </c>
      <c r="C85" s="1">
        <v>2011</v>
      </c>
      <c r="D85" s="23">
        <v>8.5399999999999991</v>
      </c>
      <c r="E85" s="24">
        <f>IF(AND(D85&gt;6,D85&lt;11.5),ROUNDDOWN(58.015*(11.5-D85)^1.81,0),"0")</f>
        <v>413</v>
      </c>
      <c r="F85" s="25">
        <v>3.08</v>
      </c>
      <c r="G85" s="26">
        <f>IF(AND(F85&gt;2.2,F85&lt;9),ROUNDDOWN(0.14354*((F85*100)-220)^1.4,0),"0")</f>
        <v>75</v>
      </c>
      <c r="H85" s="27">
        <v>5.8</v>
      </c>
      <c r="I85" s="28">
        <f>IF(AND(H85&gt;1.5,H85&lt;23),ROUNDDOWN(51.39*(H85-1.5)^1.05,0),"0")</f>
        <v>237</v>
      </c>
      <c r="J85" s="19">
        <f>E85+G85+I85</f>
        <v>725</v>
      </c>
      <c r="K85" s="29"/>
      <c r="L85" s="19"/>
    </row>
    <row r="86" spans="1:13" ht="30" customHeight="1" thickBot="1">
      <c r="A86" s="22">
        <v>3</v>
      </c>
      <c r="B86" s="111" t="s">
        <v>221</v>
      </c>
      <c r="C86" s="1">
        <v>2012</v>
      </c>
      <c r="D86" s="23">
        <v>11.09</v>
      </c>
      <c r="E86" s="24">
        <f>IF(AND(D86&gt;6,D86&lt;11.5),ROUNDDOWN(58.015*(11.5-D86)^1.81,0),"0")</f>
        <v>11</v>
      </c>
      <c r="F86" s="25">
        <v>2.13</v>
      </c>
      <c r="G86" s="26" t="str">
        <f>IF(AND(F86&gt;2.2,F86&lt;9),ROUNDDOWN(0.14354*((F86*100)-220)^1.4,0),"0")</f>
        <v>0</v>
      </c>
      <c r="H86" s="27">
        <v>3.5</v>
      </c>
      <c r="I86" s="28">
        <f>IF(AND(H86&gt;1.5,H86&lt;23),ROUNDDOWN(51.39*(H86-1.5)^1.05,0),"0")</f>
        <v>106</v>
      </c>
      <c r="J86" s="19">
        <f>E86+G86+I86</f>
        <v>117</v>
      </c>
      <c r="K86" s="29"/>
      <c r="L86" s="19" t="s">
        <v>11</v>
      </c>
    </row>
    <row r="87" spans="1:13" ht="30" customHeight="1" thickBot="1">
      <c r="A87" s="22">
        <v>4</v>
      </c>
      <c r="B87" s="111" t="s">
        <v>222</v>
      </c>
      <c r="C87" s="1">
        <v>2012</v>
      </c>
      <c r="D87" s="23">
        <v>11.11</v>
      </c>
      <c r="E87" s="24">
        <f>IF(AND(D87&gt;6,D87&lt;11.5),ROUNDDOWN(58.015*(11.5-D87)^1.81,0),"0")</f>
        <v>10</v>
      </c>
      <c r="F87" s="25">
        <v>1.8</v>
      </c>
      <c r="G87" s="26" t="str">
        <f>IF(AND(F87&gt;2.2,F87&lt;9),ROUNDDOWN(0.14354*((F87*100)-220)^1.4,0),"0")</f>
        <v>0</v>
      </c>
      <c r="H87" s="27">
        <v>3.2</v>
      </c>
      <c r="I87" s="28">
        <f>IF(AND(H87&gt;1.5,H87&lt;23),ROUNDDOWN(51.39*(H87-1.5)^1.05,0),"0")</f>
        <v>89</v>
      </c>
      <c r="J87" s="19">
        <f>E87+G87+I87</f>
        <v>99</v>
      </c>
      <c r="K87" s="29"/>
      <c r="L87" s="30" t="s">
        <v>39</v>
      </c>
      <c r="M87" s="31">
        <f>J84+J85+J86+J87+M84</f>
        <v>1974</v>
      </c>
    </row>
    <row r="88" spans="1:13" ht="30" customHeight="1" thickBot="1">
      <c r="A88" s="32">
        <v>5</v>
      </c>
      <c r="B88" s="119" t="s">
        <v>223</v>
      </c>
      <c r="C88" s="33">
        <v>2012</v>
      </c>
      <c r="D88" s="34"/>
      <c r="E88" s="35" t="str">
        <f>IF(AND(D88&gt;6,D88&lt;11.5),ROUNDDOWN(58.015*(11.5-D88)^1.81,0),"0")</f>
        <v>0</v>
      </c>
      <c r="F88" s="36"/>
      <c r="G88" s="37" t="str">
        <f>IF(AND(F88&gt;2.2,F88&lt;9),ROUNDDOWN(0.14354*((F88*100)-220)^1.4,0),"0")</f>
        <v>0</v>
      </c>
      <c r="H88" s="38"/>
      <c r="I88" s="39" t="str">
        <f>IF(AND(H88&gt;1.5,H88&lt;23),ROUNDDOWN(51.39*(H88-1.5)^1.05,0),"0")</f>
        <v>0</v>
      </c>
      <c r="J88" s="19">
        <f>E88+G88+I88</f>
        <v>0</v>
      </c>
      <c r="K88" s="29"/>
      <c r="L88" s="19"/>
      <c r="M88" s="40"/>
    </row>
    <row r="89" spans="1:13" ht="15.75" thickBot="1"/>
    <row r="90" spans="1:13" ht="54.95" customHeight="1" thickBot="1">
      <c r="A90" s="2"/>
      <c r="B90" s="109" t="s">
        <v>41</v>
      </c>
      <c r="C90" s="4"/>
      <c r="D90" s="4"/>
      <c r="E90" s="4"/>
      <c r="F90" s="4" t="s">
        <v>1</v>
      </c>
      <c r="G90" s="110">
        <v>4</v>
      </c>
      <c r="H90" s="5" t="s">
        <v>98</v>
      </c>
      <c r="I90" s="6"/>
      <c r="J90" s="6"/>
      <c r="K90" s="6"/>
      <c r="L90" s="6"/>
      <c r="M90" s="7">
        <v>12</v>
      </c>
    </row>
    <row r="91" spans="1:13" ht="21.75" thickBot="1">
      <c r="B91" s="1" t="s">
        <v>2</v>
      </c>
      <c r="C91" s="1" t="s">
        <v>3</v>
      </c>
      <c r="D91" s="8" t="s">
        <v>4</v>
      </c>
      <c r="E91" s="6" t="s">
        <v>5</v>
      </c>
      <c r="F91" s="8" t="s">
        <v>6</v>
      </c>
      <c r="G91" s="6" t="s">
        <v>5</v>
      </c>
      <c r="H91" s="9" t="s">
        <v>7</v>
      </c>
      <c r="I91" s="6" t="s">
        <v>5</v>
      </c>
      <c r="J91" s="10" t="s">
        <v>8</v>
      </c>
      <c r="L91" s="11" t="s">
        <v>9</v>
      </c>
      <c r="M91" s="6" t="s">
        <v>5</v>
      </c>
    </row>
    <row r="92" spans="1:13" ht="30" customHeight="1" thickBot="1">
      <c r="A92" s="12">
        <v>1</v>
      </c>
      <c r="B92" s="121" t="s">
        <v>253</v>
      </c>
      <c r="C92" s="13">
        <v>2011</v>
      </c>
      <c r="D92" s="14">
        <v>9.73</v>
      </c>
      <c r="E92" s="15">
        <f>IF(AND(D92&gt;6,D92&lt;11.5),ROUNDDOWN(58.015*(11.5-D92)^1.81,0),"0")</f>
        <v>163</v>
      </c>
      <c r="F92" s="16">
        <v>2.52</v>
      </c>
      <c r="G92" s="17">
        <f>IF(AND(F92&gt;2.2,F92&lt;9),ROUNDDOWN(0.14354*((F92*100)-220)^1.4,0),"0")</f>
        <v>18</v>
      </c>
      <c r="H92" s="16">
        <v>4.8</v>
      </c>
      <c r="I92" s="18">
        <f>IF(AND(H92&gt;1.5,H92&lt;23),ROUNDDOWN(51.39*(H92-1.5)^1.05,0),"0")</f>
        <v>180</v>
      </c>
      <c r="J92" s="19">
        <f>E92+G92+I92</f>
        <v>361</v>
      </c>
      <c r="L92" s="20">
        <v>117.77</v>
      </c>
      <c r="M92" s="21">
        <f>IF(AND(L92&gt;60,L92&lt;185),ROUNDDOWN(0.19889*(185-L92)^1.88,0),"0")</f>
        <v>542</v>
      </c>
    </row>
    <row r="93" spans="1:13" ht="30" customHeight="1">
      <c r="A93" s="22">
        <v>2</v>
      </c>
      <c r="B93" s="111" t="s">
        <v>254</v>
      </c>
      <c r="C93" s="1">
        <v>2011</v>
      </c>
      <c r="D93" s="23">
        <v>9.44</v>
      </c>
      <c r="E93" s="24">
        <f>IF(AND(D93&gt;6,D93&lt;11.5),ROUNDDOWN(58.015*(11.5-D93)^1.81,0),"0")</f>
        <v>214</v>
      </c>
      <c r="F93" s="25">
        <v>3.3</v>
      </c>
      <c r="G93" s="26">
        <f>IF(AND(F93&gt;2.2,F93&lt;9),ROUNDDOWN(0.14354*((F93*100)-220)^1.4,0),"0")</f>
        <v>103</v>
      </c>
      <c r="H93" s="27">
        <v>4.7</v>
      </c>
      <c r="I93" s="28">
        <f>IF(AND(H93&gt;1.5,H93&lt;23),ROUNDDOWN(51.39*(H93-1.5)^1.05,0),"0")</f>
        <v>174</v>
      </c>
      <c r="J93" s="19">
        <f>E93+G93+I93</f>
        <v>491</v>
      </c>
      <c r="K93" s="29"/>
      <c r="L93" s="19"/>
    </row>
    <row r="94" spans="1:13" ht="30" customHeight="1" thickBot="1">
      <c r="A94" s="22">
        <v>3</v>
      </c>
      <c r="B94" s="111" t="s">
        <v>255</v>
      </c>
      <c r="C94" s="1">
        <v>2012</v>
      </c>
      <c r="D94" s="23">
        <v>10.31</v>
      </c>
      <c r="E94" s="24">
        <f>IF(AND(D94&gt;6,D94&lt;11.5),ROUNDDOWN(58.015*(11.5-D94)^1.81,0),"0")</f>
        <v>79</v>
      </c>
      <c r="F94" s="25">
        <v>2.7</v>
      </c>
      <c r="G94" s="26">
        <f>IF(AND(F94&gt;2.2,F94&lt;9),ROUNDDOWN(0.14354*((F94*100)-220)^1.4,0),"0")</f>
        <v>34</v>
      </c>
      <c r="H94" s="27">
        <v>4.8</v>
      </c>
      <c r="I94" s="28">
        <f>IF(AND(H94&gt;1.5,H94&lt;23),ROUNDDOWN(51.39*(H94-1.5)^1.05,0),"0")</f>
        <v>180</v>
      </c>
      <c r="J94" s="19">
        <f>E94+G94+I94</f>
        <v>293</v>
      </c>
      <c r="K94" s="29"/>
      <c r="L94" s="19" t="s">
        <v>11</v>
      </c>
    </row>
    <row r="95" spans="1:13" ht="30" customHeight="1" thickBot="1">
      <c r="A95" s="22">
        <v>4</v>
      </c>
      <c r="B95" s="111" t="s">
        <v>256</v>
      </c>
      <c r="C95" s="1">
        <v>2012</v>
      </c>
      <c r="D95" s="23">
        <v>10.050000000000001</v>
      </c>
      <c r="E95" s="24">
        <f>IF(AND(D95&gt;6,D95&lt;11.5),ROUNDDOWN(58.015*(11.5-D95)^1.81,0),"0")</f>
        <v>113</v>
      </c>
      <c r="F95" s="25">
        <v>2.2999999999999998</v>
      </c>
      <c r="G95" s="26">
        <f>IF(AND(F95&gt;2.2,F95&lt;9),ROUNDDOWN(0.14354*((F95*100)-220)^1.4,0),"0")</f>
        <v>3</v>
      </c>
      <c r="H95" s="27">
        <v>4.2</v>
      </c>
      <c r="I95" s="28">
        <f>IF(AND(H95&gt;1.5,H95&lt;23),ROUNDDOWN(51.39*(H95-1.5)^1.05,0),"0")</f>
        <v>145</v>
      </c>
      <c r="J95" s="19">
        <f>E95+G95+I95</f>
        <v>261</v>
      </c>
      <c r="K95" s="29"/>
      <c r="L95" s="30" t="s">
        <v>40</v>
      </c>
      <c r="M95" s="31">
        <f>J92+J93+J94+J95+M92</f>
        <v>1948</v>
      </c>
    </row>
    <row r="96" spans="1:13" ht="30" customHeight="1" thickBot="1">
      <c r="A96" s="32">
        <v>5</v>
      </c>
      <c r="B96" s="33"/>
      <c r="C96" s="33"/>
      <c r="D96" s="34"/>
      <c r="E96" s="35" t="str">
        <f>IF(AND(D96&gt;6,D96&lt;11.5),ROUNDDOWN(58.015*(11.5-D96)^1.81,0),"0")</f>
        <v>0</v>
      </c>
      <c r="F96" s="36"/>
      <c r="G96" s="37" t="str">
        <f>IF(AND(F96&gt;2.2,F96&lt;9),ROUNDDOWN(0.14354*((F96*100)-220)^1.4,0),"0")</f>
        <v>0</v>
      </c>
      <c r="H96" s="38"/>
      <c r="I96" s="39" t="str">
        <f>IF(AND(H96&gt;1.5,H96&lt;23),ROUNDDOWN(51.39*(H96-1.5)^1.05,0),"0")</f>
        <v>0</v>
      </c>
      <c r="J96" s="19">
        <f>E96+G96+I96</f>
        <v>0</v>
      </c>
      <c r="K96" s="29"/>
      <c r="L96" s="19"/>
      <c r="M96" s="40"/>
    </row>
    <row r="97" spans="1:13" ht="15.75" thickBot="1"/>
    <row r="98" spans="1:13" ht="54.95" customHeight="1" thickBot="1">
      <c r="A98" s="2"/>
      <c r="B98" s="109" t="s">
        <v>241</v>
      </c>
      <c r="C98" s="4"/>
      <c r="D98" s="4"/>
      <c r="E98" s="4"/>
      <c r="F98" s="4" t="s">
        <v>1</v>
      </c>
      <c r="G98" s="110">
        <v>10</v>
      </c>
      <c r="H98" s="5" t="s">
        <v>98</v>
      </c>
      <c r="I98" s="6"/>
      <c r="J98" s="6"/>
      <c r="K98" s="6"/>
      <c r="L98" s="6"/>
      <c r="M98" s="7">
        <v>13</v>
      </c>
    </row>
    <row r="99" spans="1:13" ht="21.75" thickBot="1">
      <c r="B99" s="1" t="s">
        <v>2</v>
      </c>
      <c r="C99" s="1" t="s">
        <v>3</v>
      </c>
      <c r="D99" s="8" t="s">
        <v>4</v>
      </c>
      <c r="E99" s="6" t="s">
        <v>5</v>
      </c>
      <c r="F99" s="8" t="s">
        <v>6</v>
      </c>
      <c r="G99" s="6" t="s">
        <v>5</v>
      </c>
      <c r="H99" s="9" t="s">
        <v>7</v>
      </c>
      <c r="I99" s="6" t="s">
        <v>5</v>
      </c>
      <c r="J99" s="10" t="s">
        <v>8</v>
      </c>
      <c r="L99" s="11" t="s">
        <v>9</v>
      </c>
      <c r="M99" s="6" t="s">
        <v>5</v>
      </c>
    </row>
    <row r="100" spans="1:13" ht="30" customHeight="1" thickBot="1">
      <c r="A100" s="12">
        <v>1</v>
      </c>
      <c r="B100" s="121" t="s">
        <v>237</v>
      </c>
      <c r="C100" s="13">
        <v>2012</v>
      </c>
      <c r="D100" s="14">
        <v>10.039999999999999</v>
      </c>
      <c r="E100" s="15">
        <f>IF(AND(D100&gt;6,D100&lt;11.5),ROUNDDOWN(58.015*(11.5-D100)^1.81,0),"0")</f>
        <v>115</v>
      </c>
      <c r="F100" s="16">
        <v>2.83</v>
      </c>
      <c r="G100" s="17">
        <f>IF(AND(F100&gt;2.2,F100&lt;9),ROUNDDOWN(0.14354*((F100*100)-220)^1.4,0),"0")</f>
        <v>47</v>
      </c>
      <c r="H100" s="16">
        <v>4.5999999999999996</v>
      </c>
      <c r="I100" s="18">
        <f>IF(AND(H100&gt;1.5,H100&lt;23),ROUNDDOWN(51.39*(H100-1.5)^1.05,0),"0")</f>
        <v>168</v>
      </c>
      <c r="J100" s="19">
        <f>E100+G100+I100</f>
        <v>330</v>
      </c>
      <c r="L100" s="20">
        <v>119.26</v>
      </c>
      <c r="M100" s="21">
        <f>IF(AND(L100&gt;60,L100&lt;185),ROUNDDOWN(0.19889*(185-L100)^1.88,0),"0")</f>
        <v>520</v>
      </c>
    </row>
    <row r="101" spans="1:13" ht="30" customHeight="1">
      <c r="A101" s="22">
        <v>2</v>
      </c>
      <c r="B101" s="111" t="s">
        <v>238</v>
      </c>
      <c r="C101" s="1">
        <v>2011</v>
      </c>
      <c r="D101" s="23">
        <v>10.08</v>
      </c>
      <c r="E101" s="24">
        <f>IF(AND(D101&gt;6,D101&lt;11.5),ROUNDDOWN(58.015*(11.5-D101)^1.81,0),"0")</f>
        <v>109</v>
      </c>
      <c r="F101" s="25">
        <v>2.79</v>
      </c>
      <c r="G101" s="26">
        <f>IF(AND(F101&gt;2.2,F101&lt;9),ROUNDDOWN(0.14354*((F101*100)-220)^1.4,0),"0")</f>
        <v>43</v>
      </c>
      <c r="H101" s="27">
        <v>6</v>
      </c>
      <c r="I101" s="28">
        <f>IF(AND(H101&gt;1.5,H101&lt;23),ROUNDDOWN(51.39*(H101-1.5)^1.05,0),"0")</f>
        <v>249</v>
      </c>
      <c r="J101" s="19">
        <f>E101+G101+I101</f>
        <v>401</v>
      </c>
      <c r="K101" s="29"/>
      <c r="L101" s="19"/>
    </row>
    <row r="102" spans="1:13" ht="30" customHeight="1" thickBot="1">
      <c r="A102" s="22">
        <v>3</v>
      </c>
      <c r="B102" s="111" t="s">
        <v>239</v>
      </c>
      <c r="C102" s="1">
        <v>2010</v>
      </c>
      <c r="D102" s="23">
        <v>9.4600000000000009</v>
      </c>
      <c r="E102" s="24">
        <f>IF(AND(D102&gt;6,D102&lt;11.5),ROUNDDOWN(58.015*(11.5-D102)^1.81,0),"0")</f>
        <v>210</v>
      </c>
      <c r="F102" s="25">
        <v>2.59</v>
      </c>
      <c r="G102" s="26">
        <f>IF(AND(F102&gt;2.2,F102&lt;9),ROUNDDOWN(0.14354*((F102*100)-220)^1.4,0),"0")</f>
        <v>24</v>
      </c>
      <c r="H102" s="27">
        <v>4.5999999999999996</v>
      </c>
      <c r="I102" s="28">
        <f>IF(AND(H102&gt;1.5,H102&lt;23),ROUNDDOWN(51.39*(H102-1.5)^1.05,0),"0")</f>
        <v>168</v>
      </c>
      <c r="J102" s="19">
        <f>E102+G102+I102</f>
        <v>402</v>
      </c>
      <c r="K102" s="29"/>
      <c r="L102" s="19" t="s">
        <v>11</v>
      </c>
    </row>
    <row r="103" spans="1:13" ht="30" customHeight="1" thickBot="1">
      <c r="A103" s="22">
        <v>4</v>
      </c>
      <c r="B103" s="111" t="s">
        <v>240</v>
      </c>
      <c r="C103" s="1">
        <v>2011</v>
      </c>
      <c r="D103" s="23">
        <v>10.23</v>
      </c>
      <c r="E103" s="24">
        <f>IF(AND(D103&gt;6,D103&lt;11.5),ROUNDDOWN(58.015*(11.5-D103)^1.81,0),"0")</f>
        <v>89</v>
      </c>
      <c r="F103" s="25">
        <v>2.29</v>
      </c>
      <c r="G103" s="26">
        <f>IF(AND(F103&gt;2.2,F103&lt;9),ROUNDDOWN(0.14354*((F103*100)-220)^1.4,0),"0")</f>
        <v>3</v>
      </c>
      <c r="H103" s="27">
        <v>3.7</v>
      </c>
      <c r="I103" s="28">
        <f>IF(AND(H103&gt;1.5,H103&lt;23),ROUNDDOWN(51.39*(H103-1.5)^1.05,0),"0")</f>
        <v>117</v>
      </c>
      <c r="J103" s="19">
        <f>E103+G103+I103</f>
        <v>209</v>
      </c>
      <c r="K103" s="29"/>
      <c r="L103" s="30" t="s">
        <v>42</v>
      </c>
      <c r="M103" s="31">
        <f>J100+J101+J102+J103+M100</f>
        <v>1862</v>
      </c>
    </row>
    <row r="104" spans="1:13" ht="30" customHeight="1" thickBot="1">
      <c r="A104" s="32">
        <v>5</v>
      </c>
      <c r="B104" s="33"/>
      <c r="C104" s="33"/>
      <c r="D104" s="34"/>
      <c r="E104" s="35" t="str">
        <f>IF(AND(D104&gt;6,D104&lt;11.5),ROUNDDOWN(58.015*(11.5-D104)^1.81,0),"0")</f>
        <v>0</v>
      </c>
      <c r="F104" s="36"/>
      <c r="G104" s="37" t="str">
        <f>IF(AND(F104&gt;2.2,F104&lt;9),ROUNDDOWN(0.14354*((F104*100)-220)^1.4,0),"0")</f>
        <v>0</v>
      </c>
      <c r="H104" s="38"/>
      <c r="I104" s="39" t="str">
        <f>IF(AND(H104&gt;1.5,H104&lt;23),ROUNDDOWN(51.39*(H104-1.5)^1.05,0),"0")</f>
        <v>0</v>
      </c>
      <c r="J104" s="19">
        <f>E104+G104+I104</f>
        <v>0</v>
      </c>
      <c r="K104" s="29"/>
      <c r="L104" s="19"/>
      <c r="M104" s="40"/>
    </row>
    <row r="106" spans="1:13" ht="54.95" customHeight="1"/>
    <row r="107" spans="1:13">
      <c r="B107" s="111" t="s">
        <v>99</v>
      </c>
      <c r="C107" s="111" t="s">
        <v>100</v>
      </c>
    </row>
    <row r="108" spans="1:13">
      <c r="A108" s="1">
        <v>1</v>
      </c>
      <c r="B108" s="1" t="str">
        <f>$B$2</f>
        <v>AC Slovan Lbc A</v>
      </c>
      <c r="C108" s="1">
        <f>$M$7</f>
        <v>4597</v>
      </c>
    </row>
    <row r="109" spans="1:13">
      <c r="A109" s="1">
        <v>2</v>
      </c>
      <c r="B109" s="1" t="str">
        <f>$B$10</f>
        <v>TJ LIAZ Jbc A</v>
      </c>
      <c r="C109" s="1">
        <f>$M$15</f>
        <v>4355</v>
      </c>
    </row>
    <row r="110" spans="1:13">
      <c r="A110" s="1">
        <v>3</v>
      </c>
      <c r="B110" s="1" t="str">
        <f>$B$18</f>
        <v>TJ Slovan Varnsdorf</v>
      </c>
      <c r="C110" s="1">
        <f>$M$23</f>
        <v>3800</v>
      </c>
    </row>
    <row r="111" spans="1:13">
      <c r="A111" s="1">
        <v>4</v>
      </c>
      <c r="B111" s="1" t="str">
        <f>$B$26</f>
        <v>AC JABLONEC</v>
      </c>
      <c r="C111" s="1">
        <f>$M$31</f>
        <v>3751</v>
      </c>
    </row>
    <row r="112" spans="1:13">
      <c r="A112" s="1">
        <v>5</v>
      </c>
      <c r="B112" s="1" t="str">
        <f>$B$34</f>
        <v>TJ LIAZ Jbc B</v>
      </c>
      <c r="C112" s="1">
        <f>$M$39</f>
        <v>3645</v>
      </c>
    </row>
    <row r="113" spans="1:3">
      <c r="A113" s="1">
        <v>6</v>
      </c>
      <c r="B113" s="1" t="str">
        <f>$B$42</f>
        <v>AC Česká Lípa</v>
      </c>
      <c r="C113" s="1">
        <f>$M$47</f>
        <v>3523</v>
      </c>
    </row>
    <row r="114" spans="1:3">
      <c r="A114" s="1">
        <v>7</v>
      </c>
      <c r="B114" s="1" t="str">
        <f>$B$50</f>
        <v>AK Semily B</v>
      </c>
      <c r="C114" s="1">
        <f>$M$55</f>
        <v>2957</v>
      </c>
    </row>
    <row r="115" spans="1:3">
      <c r="A115" s="1">
        <v>8</v>
      </c>
      <c r="B115" s="1" t="str">
        <f>$B$58</f>
        <v>TJ LIAZ Jbc C</v>
      </c>
      <c r="C115" s="1">
        <f>$M$63</f>
        <v>2875</v>
      </c>
    </row>
    <row r="116" spans="1:3">
      <c r="A116" s="1">
        <v>9</v>
      </c>
      <c r="B116" s="1" t="str">
        <f>$B$66</f>
        <v>Spartak Vrchlabí Smola Konstrukce</v>
      </c>
      <c r="C116" s="1">
        <f>$M$71</f>
        <v>2802</v>
      </c>
    </row>
    <row r="117" spans="1:3">
      <c r="A117" s="1">
        <v>10</v>
      </c>
      <c r="B117" s="1" t="str">
        <f>$B$74</f>
        <v xml:space="preserve">TJ Dvůr Králové </v>
      </c>
      <c r="C117" s="1">
        <f>$M$79</f>
        <v>2341</v>
      </c>
    </row>
    <row r="118" spans="1:3">
      <c r="A118" s="1">
        <v>11</v>
      </c>
      <c r="B118" s="1" t="str">
        <f>$B$82</f>
        <v>AC Slovan Lbc B</v>
      </c>
      <c r="C118" s="1">
        <f>$M$87</f>
        <v>1974</v>
      </c>
    </row>
    <row r="119" spans="1:3">
      <c r="A119" s="1">
        <v>12</v>
      </c>
      <c r="B119" s="1" t="str">
        <f>$B$90</f>
        <v>TJ LIAZ Jbc D</v>
      </c>
      <c r="C119" s="1">
        <f>$M$95</f>
        <v>1948</v>
      </c>
    </row>
    <row r="120" spans="1:3">
      <c r="A120" s="1">
        <v>13</v>
      </c>
      <c r="B120" s="1" t="str">
        <f>$B$98</f>
        <v>AK SEMILY A</v>
      </c>
      <c r="C120" s="1">
        <f>$M$103</f>
        <v>1862</v>
      </c>
    </row>
    <row r="122" spans="1:3" ht="54.95" customHeight="1"/>
    <row r="123" spans="1:3" ht="23.1" customHeight="1"/>
    <row r="124" spans="1:3" ht="30" customHeight="1"/>
    <row r="125" spans="1:3" ht="30" customHeight="1"/>
    <row r="126" spans="1:3" ht="30" customHeight="1"/>
    <row r="127" spans="1:3" ht="30" customHeight="1"/>
    <row r="128" spans="1:3" ht="30" customHeight="1"/>
    <row r="129" ht="23.1" customHeight="1"/>
    <row r="130" ht="54.95" customHeight="1"/>
    <row r="131" ht="23.1" customHeight="1"/>
    <row r="132" ht="30" customHeight="1"/>
    <row r="133" ht="30" customHeight="1"/>
    <row r="134" ht="30" customHeight="1"/>
    <row r="135" ht="30" customHeight="1"/>
    <row r="136" ht="30" customHeight="1"/>
    <row r="137" ht="23.1" customHeight="1"/>
    <row r="138" ht="54.95" customHeight="1"/>
    <row r="139" ht="23.1" customHeight="1"/>
    <row r="140" ht="30" customHeight="1"/>
    <row r="141" ht="30" customHeight="1"/>
    <row r="142" ht="30" customHeight="1"/>
    <row r="143" ht="30" customHeight="1"/>
    <row r="144" ht="30" customHeight="1"/>
    <row r="145" spans="2:13" ht="23.1" customHeight="1"/>
    <row r="146" spans="2:13" ht="23.1" customHeight="1"/>
    <row r="147" spans="2:13" ht="23.1" customHeight="1">
      <c r="B147" s="41"/>
      <c r="C147" s="6"/>
    </row>
    <row r="148" spans="2:13" ht="23.1" customHeight="1"/>
    <row r="149" spans="2:13" ht="23.1" customHeight="1"/>
    <row r="150" spans="2:13" ht="23.1" customHeight="1"/>
    <row r="151" spans="2:13" ht="23.1" customHeight="1">
      <c r="D151" s="6"/>
      <c r="E151" s="6"/>
      <c r="F151" s="6"/>
      <c r="G151" s="6"/>
      <c r="H151" s="5"/>
      <c r="I151" s="6"/>
      <c r="J151" s="6"/>
      <c r="K151" s="6"/>
      <c r="L151" s="6"/>
      <c r="M151" s="42"/>
    </row>
    <row r="152" spans="2:13" ht="23.1" customHeight="1">
      <c r="D152" s="8"/>
      <c r="E152" s="6"/>
      <c r="F152" s="8"/>
      <c r="G152" s="6"/>
      <c r="H152" s="9"/>
      <c r="I152" s="6"/>
      <c r="J152" s="10"/>
      <c r="L152" s="11"/>
      <c r="M152" s="6"/>
    </row>
    <row r="153" spans="2:13" ht="23.1" customHeight="1">
      <c r="D153" s="43"/>
      <c r="E153" s="44"/>
      <c r="F153" s="45"/>
      <c r="G153" s="46"/>
      <c r="H153" s="45"/>
      <c r="I153" s="47"/>
      <c r="J153" s="19"/>
      <c r="L153" s="48"/>
      <c r="M153" s="21"/>
    </row>
    <row r="154" spans="2:13" ht="23.1" customHeight="1">
      <c r="D154" s="43"/>
      <c r="E154" s="44"/>
      <c r="F154" s="49"/>
      <c r="G154" s="46"/>
      <c r="H154" s="45"/>
      <c r="I154" s="47"/>
      <c r="J154" s="19"/>
      <c r="K154" s="29"/>
      <c r="L154" s="19"/>
    </row>
    <row r="155" spans="2:13" ht="23.1" customHeight="1">
      <c r="B155" s="41"/>
      <c r="C155" s="6"/>
      <c r="D155" s="43"/>
      <c r="E155" s="44"/>
      <c r="F155" s="49"/>
      <c r="G155" s="46"/>
      <c r="H155" s="45"/>
      <c r="I155" s="47"/>
      <c r="J155" s="19"/>
      <c r="K155" s="29"/>
      <c r="L155" s="19"/>
    </row>
    <row r="156" spans="2:13" ht="23.1" customHeight="1">
      <c r="D156" s="43"/>
      <c r="E156" s="44"/>
      <c r="F156" s="49"/>
      <c r="G156" s="46"/>
      <c r="H156" s="45"/>
      <c r="I156" s="47"/>
      <c r="J156" s="19"/>
      <c r="K156" s="29"/>
      <c r="L156" s="19"/>
      <c r="M156" s="40"/>
    </row>
    <row r="157" spans="2:13" ht="23.1" customHeight="1">
      <c r="D157" s="43"/>
      <c r="E157" s="44"/>
      <c r="F157" s="49"/>
      <c r="G157" s="46"/>
      <c r="H157" s="45"/>
      <c r="I157" s="47"/>
      <c r="J157" s="19"/>
      <c r="K157" s="29"/>
      <c r="L157" s="19"/>
      <c r="M157" s="40"/>
    </row>
    <row r="158" spans="2:13" ht="23.1" customHeight="1"/>
    <row r="159" spans="2:13" ht="23.1" customHeight="1">
      <c r="D159" s="6"/>
      <c r="E159" s="6"/>
      <c r="F159" s="6"/>
      <c r="G159" s="6"/>
      <c r="H159" s="5"/>
      <c r="I159" s="6"/>
      <c r="J159" s="6"/>
      <c r="K159" s="6"/>
      <c r="L159" s="6"/>
      <c r="M159" s="42"/>
    </row>
    <row r="160" spans="2:13" ht="23.1" customHeight="1">
      <c r="D160" s="8"/>
      <c r="E160" s="6"/>
      <c r="F160" s="8"/>
      <c r="G160" s="6"/>
      <c r="H160" s="9"/>
      <c r="I160" s="6"/>
      <c r="J160" s="10"/>
      <c r="L160" s="11"/>
      <c r="M160" s="6"/>
    </row>
    <row r="161" spans="2:13" ht="23.1" customHeight="1">
      <c r="D161" s="43"/>
      <c r="E161" s="44"/>
      <c r="F161" s="45"/>
      <c r="G161" s="46"/>
      <c r="H161" s="45"/>
      <c r="I161" s="47"/>
      <c r="J161" s="19"/>
      <c r="L161" s="48"/>
      <c r="M161" s="21"/>
    </row>
    <row r="162" spans="2:13" ht="23.1" customHeight="1">
      <c r="D162" s="43"/>
      <c r="E162" s="44"/>
      <c r="F162" s="49"/>
      <c r="G162" s="46"/>
      <c r="H162" s="45"/>
      <c r="I162" s="47"/>
      <c r="J162" s="19"/>
      <c r="K162" s="29"/>
      <c r="L162" s="19"/>
    </row>
    <row r="163" spans="2:13" ht="23.1" customHeight="1">
      <c r="B163" s="41"/>
      <c r="C163" s="6"/>
      <c r="D163" s="43"/>
      <c r="E163" s="44"/>
      <c r="F163" s="49"/>
      <c r="G163" s="46"/>
      <c r="H163" s="45"/>
      <c r="I163" s="47"/>
      <c r="J163" s="19"/>
      <c r="K163" s="29"/>
      <c r="L163" s="19"/>
    </row>
    <row r="164" spans="2:13" ht="23.1" customHeight="1">
      <c r="D164" s="43"/>
      <c r="E164" s="44"/>
      <c r="F164" s="49"/>
      <c r="G164" s="46"/>
      <c r="H164" s="45"/>
      <c r="I164" s="47"/>
      <c r="J164" s="19"/>
      <c r="K164" s="29"/>
      <c r="L164" s="19"/>
      <c r="M164" s="40"/>
    </row>
    <row r="165" spans="2:13" ht="23.1" customHeight="1">
      <c r="D165" s="43"/>
      <c r="E165" s="44"/>
      <c r="F165" s="49"/>
      <c r="G165" s="46"/>
      <c r="H165" s="45"/>
      <c r="I165" s="47"/>
      <c r="J165" s="19"/>
      <c r="K165" s="29"/>
      <c r="L165" s="19"/>
      <c r="M165" s="40"/>
    </row>
    <row r="166" spans="2:13" ht="23.1" customHeight="1"/>
    <row r="167" spans="2:13" ht="23.1" customHeight="1">
      <c r="D167" s="6"/>
      <c r="E167" s="6"/>
      <c r="F167" s="6"/>
      <c r="G167" s="6"/>
      <c r="H167" s="5"/>
      <c r="I167" s="6"/>
      <c r="J167" s="6"/>
      <c r="K167" s="6"/>
      <c r="L167" s="6"/>
      <c r="M167" s="42"/>
    </row>
    <row r="168" spans="2:13" ht="23.1" customHeight="1">
      <c r="D168" s="8"/>
      <c r="E168" s="6"/>
      <c r="F168" s="8"/>
      <c r="G168" s="6"/>
      <c r="H168" s="9"/>
      <c r="I168" s="6"/>
      <c r="J168" s="10"/>
      <c r="L168" s="11"/>
      <c r="M168" s="6"/>
    </row>
    <row r="169" spans="2:13" ht="23.1" customHeight="1">
      <c r="D169" s="43"/>
      <c r="E169" s="44"/>
      <c r="F169" s="45"/>
      <c r="G169" s="46"/>
      <c r="H169" s="45"/>
      <c r="I169" s="47"/>
      <c r="J169" s="19"/>
      <c r="L169" s="48"/>
      <c r="M169" s="21"/>
    </row>
    <row r="170" spans="2:13" ht="23.1" customHeight="1">
      <c r="D170" s="43"/>
      <c r="E170" s="44"/>
      <c r="F170" s="49"/>
      <c r="G170" s="46"/>
      <c r="H170" s="45"/>
      <c r="I170" s="47"/>
      <c r="J170" s="19"/>
      <c r="K170" s="29"/>
      <c r="L170" s="19"/>
    </row>
    <row r="171" spans="2:13" ht="23.1" customHeight="1">
      <c r="B171" s="41"/>
      <c r="C171" s="6"/>
      <c r="D171" s="43"/>
      <c r="E171" s="44"/>
      <c r="F171" s="49"/>
      <c r="G171" s="46"/>
      <c r="H171" s="45"/>
      <c r="I171" s="47"/>
      <c r="J171" s="19"/>
      <c r="K171" s="29"/>
      <c r="L171" s="19"/>
    </row>
    <row r="172" spans="2:13" ht="23.1" customHeight="1">
      <c r="D172" s="43"/>
      <c r="E172" s="44"/>
      <c r="F172" s="49"/>
      <c r="G172" s="46"/>
      <c r="H172" s="45"/>
      <c r="I172" s="47"/>
      <c r="J172" s="19"/>
      <c r="K172" s="29"/>
      <c r="L172" s="19"/>
      <c r="M172" s="40"/>
    </row>
    <row r="173" spans="2:13" ht="23.1" customHeight="1">
      <c r="D173" s="43"/>
      <c r="E173" s="44"/>
      <c r="F173" s="49"/>
      <c r="G173" s="46"/>
      <c r="H173" s="45"/>
      <c r="I173" s="47"/>
      <c r="J173" s="19"/>
      <c r="K173" s="29"/>
      <c r="L173" s="19"/>
      <c r="M173" s="40"/>
    </row>
    <row r="174" spans="2:13" ht="23.1" customHeight="1"/>
    <row r="175" spans="2:13" ht="23.1" customHeight="1">
      <c r="D175" s="6"/>
      <c r="E175" s="6"/>
      <c r="F175" s="6"/>
      <c r="G175" s="6"/>
      <c r="H175" s="5"/>
      <c r="I175" s="6"/>
      <c r="J175" s="6"/>
      <c r="K175" s="6"/>
      <c r="L175" s="6"/>
      <c r="M175" s="42"/>
    </row>
    <row r="176" spans="2:13" ht="23.1" customHeight="1">
      <c r="D176" s="8"/>
      <c r="E176" s="6"/>
      <c r="F176" s="8"/>
      <c r="G176" s="6"/>
      <c r="H176" s="9"/>
      <c r="I176" s="6"/>
      <c r="J176" s="10"/>
      <c r="L176" s="11"/>
      <c r="M176" s="6"/>
    </row>
    <row r="177" spans="4:13" ht="23.1" customHeight="1">
      <c r="D177" s="43"/>
      <c r="E177" s="44"/>
      <c r="F177" s="45"/>
      <c r="G177" s="46"/>
      <c r="H177" s="45"/>
      <c r="I177" s="47"/>
      <c r="J177" s="19"/>
      <c r="L177" s="48"/>
      <c r="M177" s="21"/>
    </row>
    <row r="178" spans="4:13" ht="23.1" customHeight="1">
      <c r="D178" s="43"/>
      <c r="E178" s="44"/>
      <c r="F178" s="49"/>
      <c r="G178" s="46"/>
      <c r="H178" s="45"/>
      <c r="I178" s="47"/>
      <c r="J178" s="19"/>
      <c r="K178" s="29"/>
      <c r="L178" s="19"/>
    </row>
    <row r="179" spans="4:13" ht="23.1" customHeight="1">
      <c r="D179" s="43"/>
      <c r="E179" s="44"/>
      <c r="F179" s="49"/>
      <c r="G179" s="46"/>
      <c r="H179" s="45"/>
      <c r="I179" s="47"/>
      <c r="J179" s="19"/>
      <c r="K179" s="29"/>
      <c r="L179" s="19"/>
    </row>
    <row r="180" spans="4:13" ht="26.25">
      <c r="D180" s="43"/>
      <c r="E180" s="44"/>
      <c r="F180" s="49"/>
      <c r="G180" s="46"/>
      <c r="H180" s="45"/>
      <c r="I180" s="47"/>
      <c r="J180" s="19"/>
      <c r="K180" s="29"/>
      <c r="L180" s="19"/>
      <c r="M180" s="40"/>
    </row>
    <row r="181" spans="4:13" ht="26.25">
      <c r="D181" s="43"/>
      <c r="E181" s="44"/>
      <c r="F181" s="49"/>
      <c r="G181" s="46"/>
      <c r="H181" s="45"/>
      <c r="I181" s="47"/>
      <c r="J181" s="19"/>
      <c r="K181" s="29"/>
      <c r="L181" s="19"/>
      <c r="M181" s="40"/>
    </row>
  </sheetData>
  <sortState ref="B114:C120">
    <sortCondition descending="1" ref="C114:C120"/>
  </sortState>
  <pageMargins left="0.70000000000000007" right="0.70000000000000007" top="0.78740157500000008" bottom="0.78740157500000008" header="0.30000000000000004" footer="0.30000000000000004"/>
  <pageSetup paperSize="9" fitToWidth="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8"/>
  <sheetViews>
    <sheetView workbookViewId="0"/>
  </sheetViews>
  <sheetFormatPr defaultRowHeight="15"/>
  <cols>
    <col min="1" max="1" width="5" style="1" customWidth="1"/>
    <col min="2" max="2" width="21.85546875" style="1" customWidth="1"/>
    <col min="3" max="9" width="9.140625" style="1" customWidth="1"/>
    <col min="10" max="10" width="14.7109375" style="1" customWidth="1"/>
    <col min="11" max="11" width="3.7109375" style="1" customWidth="1"/>
    <col min="12" max="12" width="19.7109375" style="1" customWidth="1"/>
    <col min="13" max="13" width="16" style="1" bestFit="1" customWidth="1"/>
    <col min="14" max="16384" width="9.140625" style="1"/>
  </cols>
  <sheetData>
    <row r="1" spans="1:13" ht="10.5" customHeight="1" thickBot="1"/>
    <row r="2" spans="1:13" ht="54.95" customHeight="1" thickBot="1">
      <c r="A2" s="50"/>
      <c r="B2" s="109" t="s">
        <v>231</v>
      </c>
      <c r="C2" s="4"/>
      <c r="D2" s="4"/>
      <c r="E2" s="4"/>
      <c r="F2" s="4" t="s">
        <v>1</v>
      </c>
      <c r="G2" s="118">
        <v>12</v>
      </c>
      <c r="H2" s="5" t="s">
        <v>101</v>
      </c>
      <c r="I2" s="6"/>
      <c r="J2" s="6"/>
      <c r="K2" s="6"/>
      <c r="L2" s="6"/>
      <c r="M2" s="7">
        <v>1</v>
      </c>
    </row>
    <row r="3" spans="1:13" ht="23.1" customHeight="1" thickBot="1">
      <c r="B3" s="1" t="s">
        <v>2</v>
      </c>
      <c r="C3" s="1" t="s">
        <v>3</v>
      </c>
      <c r="D3" s="8" t="s">
        <v>4</v>
      </c>
      <c r="E3" s="6" t="s">
        <v>5</v>
      </c>
      <c r="F3" s="8" t="s">
        <v>6</v>
      </c>
      <c r="G3" s="6" t="s">
        <v>5</v>
      </c>
      <c r="H3" s="9" t="s">
        <v>7</v>
      </c>
      <c r="I3" s="6" t="s">
        <v>5</v>
      </c>
      <c r="J3" s="10" t="s">
        <v>8</v>
      </c>
      <c r="K3" s="10"/>
      <c r="L3" s="11" t="s">
        <v>9</v>
      </c>
      <c r="M3" s="6" t="s">
        <v>5</v>
      </c>
    </row>
    <row r="4" spans="1:13" ht="30" customHeight="1" thickBot="1">
      <c r="A4" s="12">
        <v>1</v>
      </c>
      <c r="B4" s="111" t="s">
        <v>266</v>
      </c>
      <c r="C4" s="1">
        <v>2010</v>
      </c>
      <c r="D4" s="14">
        <v>8.18</v>
      </c>
      <c r="E4" s="15">
        <f>IF(AND(D4&gt;6,D4&lt;13),ROUNDDOWN(46.0849*(13-D4)^1.81,0),"0")</f>
        <v>794</v>
      </c>
      <c r="F4" s="16">
        <v>4.03</v>
      </c>
      <c r="G4" s="17">
        <f>IF(AND(F4&gt;2.2,F4&lt;9),ROUNDDOWN(0.188807*((F4*100)-210)^1.41,0),"0")</f>
        <v>315</v>
      </c>
      <c r="H4" s="16">
        <v>8.1</v>
      </c>
      <c r="I4" s="18">
        <f>IF(AND(H4&gt;1.5,H4&lt;23),ROUNDDOWN(56.0211*(H4-1.5)^1.05,0),"0")</f>
        <v>406</v>
      </c>
      <c r="J4" s="19">
        <f>E4+G4+I4</f>
        <v>1515</v>
      </c>
      <c r="K4" s="19"/>
      <c r="L4" s="51">
        <v>98.74</v>
      </c>
      <c r="M4" s="21">
        <f>IF(AND(L4&gt;60,L4&lt;185),ROUNDDOWN(0.19889*(185-L4)^1.88,0),"0")</f>
        <v>866</v>
      </c>
    </row>
    <row r="5" spans="1:13" ht="30" customHeight="1" thickBot="1">
      <c r="A5" s="22">
        <v>2</v>
      </c>
      <c r="B5" s="111" t="s">
        <v>267</v>
      </c>
      <c r="C5" s="1">
        <v>2010</v>
      </c>
      <c r="D5" s="23">
        <v>8.1199999999999992</v>
      </c>
      <c r="E5" s="15">
        <f>IF(AND(D5&gt;6,D5&lt;13),ROUNDDOWN(46.0849*(13-D5)^1.81,0),"0")</f>
        <v>812</v>
      </c>
      <c r="F5" s="25">
        <v>4.07</v>
      </c>
      <c r="G5" s="17">
        <f>IF(AND(F5&gt;2.2,F5&lt;9),ROUNDDOWN(0.188807*((F5*100)-210)^1.41,0),"0")</f>
        <v>324</v>
      </c>
      <c r="H5" s="27">
        <v>5.8</v>
      </c>
      <c r="I5" s="18">
        <f>IF(AND(H5&gt;1.5,H5&lt;23),ROUNDDOWN(56.0211*(H5-1.5)^1.05,0),"0")</f>
        <v>259</v>
      </c>
      <c r="J5" s="19">
        <f>E5+G5+I5</f>
        <v>1395</v>
      </c>
      <c r="K5" s="19"/>
      <c r="L5" s="19"/>
    </row>
    <row r="6" spans="1:13" ht="30" customHeight="1" thickBot="1">
      <c r="A6" s="22">
        <v>3</v>
      </c>
      <c r="B6" s="111" t="s">
        <v>268</v>
      </c>
      <c r="C6" s="1">
        <v>2009</v>
      </c>
      <c r="D6" s="23">
        <v>8.49</v>
      </c>
      <c r="E6" s="15">
        <f>IF(AND(D6&gt;6,D6&lt;13),ROUNDDOWN(46.0849*(13-D6)^1.81,0),"0")</f>
        <v>704</v>
      </c>
      <c r="F6" s="25">
        <v>3.64</v>
      </c>
      <c r="G6" s="17">
        <f>IF(AND(F6&gt;2.2,F6&lt;9),ROUNDDOWN(0.188807*((F6*100)-210)^1.41,0),"0")</f>
        <v>229</v>
      </c>
      <c r="H6" s="27">
        <v>7.1</v>
      </c>
      <c r="I6" s="18">
        <f>IF(AND(H6&gt;1.5,H6&lt;23),ROUNDDOWN(56.0211*(H6-1.5)^1.05,0),"0")</f>
        <v>341</v>
      </c>
      <c r="J6" s="19">
        <f>E6+G6+I6</f>
        <v>1274</v>
      </c>
      <c r="K6" s="19"/>
      <c r="L6" s="19" t="s">
        <v>11</v>
      </c>
    </row>
    <row r="7" spans="1:13" ht="30" customHeight="1" thickBot="1">
      <c r="A7" s="22">
        <v>4</v>
      </c>
      <c r="B7" s="111" t="s">
        <v>269</v>
      </c>
      <c r="C7" s="1">
        <v>2009</v>
      </c>
      <c r="D7" s="23">
        <v>8.26</v>
      </c>
      <c r="E7" s="15">
        <f>IF(AND(D7&gt;6,D7&lt;13),ROUNDDOWN(46.0849*(13-D7)^1.81,0),"0")</f>
        <v>770</v>
      </c>
      <c r="F7" s="25">
        <v>3.57</v>
      </c>
      <c r="G7" s="17">
        <f>IF(AND(F7&gt;2.2,F7&lt;9),ROUNDDOWN(0.188807*((F7*100)-210)^1.41,0),"0")</f>
        <v>214</v>
      </c>
      <c r="H7" s="27">
        <v>5.75</v>
      </c>
      <c r="I7" s="18">
        <f>IF(AND(H7&gt;1.5,H7&lt;23),ROUNDDOWN(56.0211*(H7-1.5)^1.05,0),"0")</f>
        <v>255</v>
      </c>
      <c r="J7" s="19">
        <f>E7+G7+I7</f>
        <v>1239</v>
      </c>
      <c r="K7" s="19"/>
      <c r="L7" s="52" t="s">
        <v>44</v>
      </c>
      <c r="M7" s="31">
        <f>J4+J5+J6+J7+M4</f>
        <v>6289</v>
      </c>
    </row>
    <row r="8" spans="1:13" ht="30" customHeight="1" thickBot="1">
      <c r="A8" s="32">
        <v>5</v>
      </c>
      <c r="B8" s="119" t="s">
        <v>270</v>
      </c>
      <c r="C8" s="33">
        <v>2009</v>
      </c>
      <c r="D8" s="34">
        <v>8.73</v>
      </c>
      <c r="E8" s="15">
        <f>IF(AND(D8&gt;6,D8&lt;13),ROUNDDOWN(46.0849*(13-D8)^1.81,0),"0")</f>
        <v>637</v>
      </c>
      <c r="F8" s="36">
        <v>3.46</v>
      </c>
      <c r="G8" s="17">
        <f>IF(AND(F8&gt;2.2,F8&lt;9),ROUNDDOWN(0.188807*((F8*100)-210)^1.41,0),"0")</f>
        <v>192</v>
      </c>
      <c r="H8" s="38">
        <v>5.15</v>
      </c>
      <c r="I8" s="18">
        <f>IF(AND(H8&gt;1.5,H8&lt;23),ROUNDDOWN(56.0211*(H8-1.5)^1.05,0),"0")</f>
        <v>218</v>
      </c>
      <c r="J8" s="19">
        <f>E8+G8+I8</f>
        <v>1047</v>
      </c>
      <c r="K8" s="19"/>
      <c r="L8" s="19"/>
      <c r="M8" s="40"/>
    </row>
    <row r="9" spans="1:13" ht="15.75" thickBot="1"/>
    <row r="10" spans="1:13" ht="54.95" customHeight="1" thickBot="1">
      <c r="A10" s="50"/>
      <c r="B10" s="109" t="s">
        <v>22</v>
      </c>
      <c r="C10" s="4"/>
      <c r="D10" s="4"/>
      <c r="E10" s="4"/>
      <c r="F10" s="4" t="s">
        <v>1</v>
      </c>
      <c r="G10" s="118">
        <v>2</v>
      </c>
      <c r="H10" s="5" t="s">
        <v>101</v>
      </c>
      <c r="I10" s="6"/>
      <c r="J10" s="6"/>
      <c r="K10" s="6"/>
      <c r="L10" s="6"/>
      <c r="M10" s="7">
        <v>2</v>
      </c>
    </row>
    <row r="11" spans="1:13" ht="21.75" thickBot="1">
      <c r="B11" s="1" t="s">
        <v>2</v>
      </c>
      <c r="C11" s="1" t="s">
        <v>3</v>
      </c>
      <c r="D11" s="8" t="s">
        <v>4</v>
      </c>
      <c r="E11" s="6" t="s">
        <v>5</v>
      </c>
      <c r="F11" s="8" t="s">
        <v>6</v>
      </c>
      <c r="G11" s="6" t="s">
        <v>5</v>
      </c>
      <c r="H11" s="9" t="s">
        <v>7</v>
      </c>
      <c r="I11" s="6" t="s">
        <v>5</v>
      </c>
      <c r="J11" s="10" t="s">
        <v>8</v>
      </c>
      <c r="K11" s="10"/>
      <c r="L11" s="11" t="s">
        <v>9</v>
      </c>
      <c r="M11" s="6" t="s">
        <v>5</v>
      </c>
    </row>
    <row r="12" spans="1:13" ht="30" customHeight="1" thickBot="1">
      <c r="A12" s="12">
        <v>1</v>
      </c>
      <c r="B12" s="121" t="s">
        <v>285</v>
      </c>
      <c r="C12" s="13">
        <v>2010</v>
      </c>
      <c r="D12" s="14">
        <v>8.26</v>
      </c>
      <c r="E12" s="15">
        <f>IF(AND(D12&gt;6,D12&lt;13),ROUNDDOWN(46.0849*(13-D12)^1.81,0),"0")</f>
        <v>770</v>
      </c>
      <c r="F12" s="16">
        <v>3.7</v>
      </c>
      <c r="G12" s="17">
        <f>IF(AND(F12&gt;2.2,F12&lt;9),ROUNDDOWN(0.188807*((F12*100)-210)^1.41,0),"0")</f>
        <v>242</v>
      </c>
      <c r="H12" s="16">
        <v>6.4</v>
      </c>
      <c r="I12" s="18">
        <f>IF(AND(H12&gt;1.5,H12&lt;23),ROUNDDOWN(56.0211*(H12-1.5)^1.05,0),"0")</f>
        <v>297</v>
      </c>
      <c r="J12" s="19">
        <f>E12+G12+I12</f>
        <v>1309</v>
      </c>
      <c r="K12" s="19"/>
      <c r="L12" s="20">
        <v>96.46</v>
      </c>
      <c r="M12" s="21">
        <f>IF(AND(L12&gt;60,L12&lt;185),ROUNDDOWN(0.19889*(185-L12)^1.88,0),"0")</f>
        <v>910</v>
      </c>
    </row>
    <row r="13" spans="1:13" ht="30" customHeight="1" thickBot="1">
      <c r="A13" s="22">
        <v>2</v>
      </c>
      <c r="B13" s="111" t="s">
        <v>286</v>
      </c>
      <c r="C13" s="1">
        <v>2009</v>
      </c>
      <c r="D13" s="139">
        <v>8.3000000000000007</v>
      </c>
      <c r="E13" s="15">
        <f>IF(AND(D13&gt;6,D13&lt;13),ROUNDDOWN(46.0849*(13-D13)^1.81,0),"0")</f>
        <v>758</v>
      </c>
      <c r="F13" s="25">
        <v>3.74</v>
      </c>
      <c r="G13" s="17">
        <f>IF(AND(F13&gt;2.2,F13&lt;9),ROUNDDOWN(0.188807*((F13*100)-210)^1.41,0),"0")</f>
        <v>250</v>
      </c>
      <c r="H13" s="27">
        <v>8.3000000000000007</v>
      </c>
      <c r="I13" s="18">
        <f>IF(AND(H13&gt;1.5,H13&lt;23),ROUNDDOWN(56.0211*(H13-1.5)^1.05,0),"0")</f>
        <v>419</v>
      </c>
      <c r="J13" s="19">
        <f>E13+G13+I13</f>
        <v>1427</v>
      </c>
      <c r="K13" s="19"/>
      <c r="L13" s="19"/>
    </row>
    <row r="14" spans="1:13" ht="30" customHeight="1" thickBot="1">
      <c r="A14" s="22">
        <v>3</v>
      </c>
      <c r="B14" s="111" t="s">
        <v>287</v>
      </c>
      <c r="C14" s="1">
        <v>2009</v>
      </c>
      <c r="D14" s="23">
        <v>7.63</v>
      </c>
      <c r="E14" s="15">
        <f>IF(AND(D14&gt;6,D14&lt;13),ROUNDDOWN(46.0849*(13-D14)^1.81,0),"0")</f>
        <v>965</v>
      </c>
      <c r="F14" s="25">
        <v>3.91</v>
      </c>
      <c r="G14" s="17">
        <f>IF(AND(F14&gt;2.2,F14&lt;9),ROUNDDOWN(0.188807*((F14*100)-210)^1.41,0),"0")</f>
        <v>287</v>
      </c>
      <c r="H14" s="27">
        <v>6.1</v>
      </c>
      <c r="I14" s="18">
        <f>IF(AND(H14&gt;1.5,H14&lt;23),ROUNDDOWN(56.0211*(H14-1.5)^1.05,0),"0")</f>
        <v>278</v>
      </c>
      <c r="J14" s="19">
        <f>E14+G14+I14</f>
        <v>1530</v>
      </c>
      <c r="K14" s="19"/>
      <c r="L14" s="19" t="s">
        <v>11</v>
      </c>
    </row>
    <row r="15" spans="1:13" ht="30" customHeight="1" thickBot="1">
      <c r="A15" s="22">
        <v>4</v>
      </c>
      <c r="B15" s="111" t="s">
        <v>288</v>
      </c>
      <c r="C15" s="1">
        <v>2010</v>
      </c>
      <c r="D15" s="23">
        <v>9.11</v>
      </c>
      <c r="E15" s="15">
        <f>IF(AND(D15&gt;6,D15&lt;13),ROUNDDOWN(46.0849*(13-D15)^1.81,0),"0")</f>
        <v>538</v>
      </c>
      <c r="F15" s="25">
        <v>2.89</v>
      </c>
      <c r="G15" s="17">
        <f>IF(AND(F15&gt;2.2,F15&lt;9),ROUNDDOWN(0.188807*((F15*100)-210)^1.41,0),"0")</f>
        <v>89</v>
      </c>
      <c r="H15" s="27">
        <v>4.0999999999999996</v>
      </c>
      <c r="I15" s="18">
        <f>IF(AND(H15&gt;1.5,H15&lt;23),ROUNDDOWN(56.0211*(H15-1.5)^1.05,0),"0")</f>
        <v>152</v>
      </c>
      <c r="J15" s="19">
        <f>E15+G15+I15</f>
        <v>779</v>
      </c>
      <c r="K15" s="19"/>
      <c r="L15" s="52" t="s">
        <v>44</v>
      </c>
      <c r="M15" s="31">
        <f>J12+J13+J14+J15+M12</f>
        <v>5955</v>
      </c>
    </row>
    <row r="16" spans="1:13" ht="30" customHeight="1" thickBot="1">
      <c r="A16" s="32">
        <v>5</v>
      </c>
      <c r="B16" s="33"/>
      <c r="C16" s="33"/>
      <c r="D16" s="34"/>
      <c r="E16" s="15" t="str">
        <f>IF(AND(D16&gt;6,D16&lt;13),ROUNDDOWN(46.0849*(13-D16)^1.81,0),"0")</f>
        <v>0</v>
      </c>
      <c r="F16" s="36"/>
      <c r="G16" s="17" t="str">
        <f>IF(AND(F16&gt;2.2,F16&lt;9),ROUNDDOWN(0.188807*((F16*100)-210)^1.41,0),"0")</f>
        <v>0</v>
      </c>
      <c r="H16" s="38"/>
      <c r="I16" s="18" t="str">
        <f>IF(AND(H16&gt;1.5,H16&lt;23),ROUNDDOWN(56.0211*(H16-1.5)^1.05,0),"0")</f>
        <v>0</v>
      </c>
      <c r="J16" s="19">
        <f>E16+G16+I16</f>
        <v>0</v>
      </c>
      <c r="K16" s="19"/>
      <c r="L16" s="19"/>
      <c r="M16" s="40"/>
    </row>
    <row r="17" spans="1:13" ht="15.75" thickBot="1"/>
    <row r="18" spans="1:13" ht="54.95" customHeight="1" thickBot="1">
      <c r="A18" s="50"/>
      <c r="B18" s="109" t="s">
        <v>0</v>
      </c>
      <c r="C18" s="4"/>
      <c r="D18" s="4"/>
      <c r="E18" s="4"/>
      <c r="F18" s="4" t="s">
        <v>1</v>
      </c>
      <c r="G18" s="118">
        <v>1</v>
      </c>
      <c r="H18" s="5" t="s">
        <v>101</v>
      </c>
      <c r="I18" s="6"/>
      <c r="J18" s="6"/>
      <c r="K18" s="6"/>
      <c r="L18" s="6"/>
      <c r="M18" s="7">
        <v>3</v>
      </c>
    </row>
    <row r="19" spans="1:13" ht="21.75" thickBot="1">
      <c r="B19" s="1" t="s">
        <v>2</v>
      </c>
      <c r="C19" s="1" t="s">
        <v>3</v>
      </c>
      <c r="D19" s="8" t="s">
        <v>4</v>
      </c>
      <c r="E19" s="6" t="s">
        <v>5</v>
      </c>
      <c r="F19" s="8" t="s">
        <v>6</v>
      </c>
      <c r="G19" s="6" t="s">
        <v>5</v>
      </c>
      <c r="H19" s="9" t="s">
        <v>7</v>
      </c>
      <c r="I19" s="6" t="s">
        <v>5</v>
      </c>
      <c r="J19" s="10" t="s">
        <v>8</v>
      </c>
      <c r="K19" s="10"/>
      <c r="L19" s="11" t="s">
        <v>9</v>
      </c>
      <c r="M19" s="6" t="s">
        <v>5</v>
      </c>
    </row>
    <row r="20" spans="1:13" ht="30" customHeight="1" thickBot="1">
      <c r="A20" s="12">
        <v>1</v>
      </c>
      <c r="B20" s="121" t="s">
        <v>271</v>
      </c>
      <c r="C20" s="13">
        <v>2009</v>
      </c>
      <c r="D20" s="14">
        <v>9.06</v>
      </c>
      <c r="E20" s="15">
        <f>IF(AND(D20&gt;6,D20&lt;13),ROUNDDOWN(46.0849*(13-D20)^1.81,0),"0")</f>
        <v>551</v>
      </c>
      <c r="F20" s="16">
        <v>3.52</v>
      </c>
      <c r="G20" s="17">
        <f>IF(AND(F20&gt;2.2,F20&lt;9),ROUNDDOWN(0.188807*((F20*100)-210)^1.41,0),"0")</f>
        <v>204</v>
      </c>
      <c r="H20" s="16">
        <v>7.1</v>
      </c>
      <c r="I20" s="18">
        <f>IF(AND(H20&gt;1.5,H20&lt;23),ROUNDDOWN(56.0211*(H20-1.5)^1.05,0),"0")</f>
        <v>341</v>
      </c>
      <c r="J20" s="19">
        <f>E20+G20+I20</f>
        <v>1096</v>
      </c>
      <c r="K20" s="19"/>
      <c r="L20" s="20">
        <v>100.07</v>
      </c>
      <c r="M20" s="21">
        <f>IF(AND(L20&gt;60,L20&lt;185),ROUNDDOWN(0.19889*(185-L20)^1.88,0),"0")</f>
        <v>841</v>
      </c>
    </row>
    <row r="21" spans="1:13" ht="30" customHeight="1" thickBot="1">
      <c r="A21" s="22">
        <v>2</v>
      </c>
      <c r="B21" s="111" t="s">
        <v>272</v>
      </c>
      <c r="C21" s="1">
        <v>2009</v>
      </c>
      <c r="D21" s="139">
        <v>8</v>
      </c>
      <c r="E21" s="15">
        <f>IF(AND(D21&gt;6,D21&lt;13),ROUNDDOWN(46.0849*(13-D21)^1.81,0),"0")</f>
        <v>848</v>
      </c>
      <c r="F21" s="25">
        <v>3.98</v>
      </c>
      <c r="G21" s="17">
        <f>IF(AND(F21&gt;2.2,F21&lt;9),ROUNDDOWN(0.188807*((F21*100)-210)^1.41,0),"0")</f>
        <v>303</v>
      </c>
      <c r="H21" s="27">
        <v>7</v>
      </c>
      <c r="I21" s="18">
        <f>IF(AND(H21&gt;1.5,H21&lt;23),ROUNDDOWN(56.0211*(H21-1.5)^1.05,0),"0")</f>
        <v>335</v>
      </c>
      <c r="J21" s="19">
        <f>E21+G21+I21</f>
        <v>1486</v>
      </c>
      <c r="K21" s="19"/>
      <c r="L21" s="19"/>
    </row>
    <row r="22" spans="1:13" ht="30" customHeight="1" thickBot="1">
      <c r="A22" s="22">
        <v>3</v>
      </c>
      <c r="B22" s="111" t="s">
        <v>273</v>
      </c>
      <c r="C22" s="1">
        <v>2011</v>
      </c>
      <c r="D22" s="23">
        <v>8.84</v>
      </c>
      <c r="E22" s="15">
        <f>IF(AND(D22&gt;6,D22&lt;13),ROUNDDOWN(46.0849*(13-D22)^1.81,0),"0")</f>
        <v>608</v>
      </c>
      <c r="F22" s="25">
        <v>3.58</v>
      </c>
      <c r="G22" s="17">
        <f>IF(AND(F22&gt;2.2,F22&lt;9),ROUNDDOWN(0.188807*((F22*100)-210)^1.41,0),"0")</f>
        <v>216</v>
      </c>
      <c r="H22" s="27">
        <v>4.9000000000000004</v>
      </c>
      <c r="I22" s="18">
        <f>IF(AND(H22&gt;1.5,H22&lt;23),ROUNDDOWN(56.0211*(H22-1.5)^1.05,0),"0")</f>
        <v>202</v>
      </c>
      <c r="J22" s="19">
        <f>E22+G22+I22</f>
        <v>1026</v>
      </c>
      <c r="K22" s="19"/>
      <c r="L22" s="19" t="s">
        <v>11</v>
      </c>
    </row>
    <row r="23" spans="1:13" ht="30" customHeight="1" thickBot="1">
      <c r="A23" s="22">
        <v>4</v>
      </c>
      <c r="B23" s="111" t="s">
        <v>274</v>
      </c>
      <c r="C23" s="1">
        <v>2009</v>
      </c>
      <c r="D23" s="23">
        <v>8.56</v>
      </c>
      <c r="E23" s="15">
        <f>IF(AND(D23&gt;6,D23&lt;13),ROUNDDOWN(46.0849*(13-D23)^1.81,0),"0")</f>
        <v>684</v>
      </c>
      <c r="F23" s="25">
        <v>3.82</v>
      </c>
      <c r="G23" s="17">
        <f>IF(AND(F23&gt;2.2,F23&lt;9),ROUNDDOWN(0.188807*((F23*100)-210)^1.41,0),"0")</f>
        <v>267</v>
      </c>
      <c r="H23" s="27">
        <v>10.199999999999999</v>
      </c>
      <c r="I23" s="18">
        <f>IF(AND(H23&gt;1.5,H23&lt;23),ROUNDDOWN(56.0211*(H23-1.5)^1.05,0),"0")</f>
        <v>543</v>
      </c>
      <c r="J23" s="19">
        <f>E23+G23+I23</f>
        <v>1494</v>
      </c>
      <c r="K23" s="19"/>
      <c r="L23" s="52" t="s">
        <v>18</v>
      </c>
      <c r="M23" s="31">
        <f>J20+J21+J22+J23+M20</f>
        <v>5943</v>
      </c>
    </row>
    <row r="24" spans="1:13" ht="30" customHeight="1" thickBot="1">
      <c r="A24" s="32">
        <v>5</v>
      </c>
      <c r="B24" s="33"/>
      <c r="C24" s="33"/>
      <c r="D24" s="34"/>
      <c r="E24" s="15" t="str">
        <f>IF(AND(D24&gt;6,D24&lt;13),ROUNDDOWN(46.0849*(13-D24)^1.81,0),"0")</f>
        <v>0</v>
      </c>
      <c r="F24" s="36"/>
      <c r="G24" s="17" t="str">
        <f>IF(AND(F24&gt;2.2,F24&lt;9),ROUNDDOWN(0.188807*((F24*100)-210)^1.41,0),"0")</f>
        <v>0</v>
      </c>
      <c r="H24" s="38"/>
      <c r="I24" s="18" t="str">
        <f>IF(AND(H24&gt;1.5,H24&lt;23),ROUNDDOWN(56.0211*(H24-1.5)^1.05,0),"0")</f>
        <v>0</v>
      </c>
      <c r="J24" s="19">
        <f>E24+G24+I24</f>
        <v>0</v>
      </c>
      <c r="K24" s="19"/>
      <c r="L24" s="19"/>
      <c r="M24" s="40"/>
    </row>
    <row r="25" spans="1:13" ht="15.75" thickBot="1"/>
    <row r="26" spans="1:13" ht="54.95" customHeight="1" thickBot="1">
      <c r="A26" s="50"/>
      <c r="B26" s="109" t="s">
        <v>68</v>
      </c>
      <c r="C26" s="4"/>
      <c r="D26" s="4"/>
      <c r="E26" s="4"/>
      <c r="F26" s="4" t="s">
        <v>1</v>
      </c>
      <c r="G26" s="118">
        <v>10</v>
      </c>
      <c r="H26" s="5" t="s">
        <v>101</v>
      </c>
      <c r="I26" s="6"/>
      <c r="J26" s="6"/>
      <c r="K26" s="6"/>
      <c r="L26" s="6"/>
      <c r="M26" s="7">
        <v>4</v>
      </c>
    </row>
    <row r="27" spans="1:13" ht="21.75" thickBot="1">
      <c r="B27" s="1" t="s">
        <v>2</v>
      </c>
      <c r="C27" s="1" t="s">
        <v>3</v>
      </c>
      <c r="D27" s="8" t="s">
        <v>4</v>
      </c>
      <c r="E27" s="6" t="s">
        <v>5</v>
      </c>
      <c r="F27" s="8" t="s">
        <v>6</v>
      </c>
      <c r="G27" s="6" t="s">
        <v>5</v>
      </c>
      <c r="H27" s="9" t="s">
        <v>7</v>
      </c>
      <c r="I27" s="6" t="s">
        <v>5</v>
      </c>
      <c r="J27" s="10" t="s">
        <v>8</v>
      </c>
      <c r="K27" s="10"/>
      <c r="L27" s="11" t="s">
        <v>9</v>
      </c>
      <c r="M27" s="6" t="s">
        <v>5</v>
      </c>
    </row>
    <row r="28" spans="1:13" ht="30" customHeight="1" thickBot="1">
      <c r="A28" s="12">
        <v>1</v>
      </c>
      <c r="B28" s="121" t="s">
        <v>275</v>
      </c>
      <c r="C28" s="13">
        <v>2009</v>
      </c>
      <c r="D28" s="14">
        <v>8.76</v>
      </c>
      <c r="E28" s="15">
        <f>IF(AND(D28&gt;6,D28&lt;13),ROUNDDOWN(46.0849*(13-D28)^1.81,0),"0")</f>
        <v>629</v>
      </c>
      <c r="F28" s="16">
        <v>3.24</v>
      </c>
      <c r="G28" s="17">
        <f>IF(AND(F28&gt;2.2,F28&lt;9),ROUNDDOWN(0.188807*((F28*100)-210)^1.41,0),"0")</f>
        <v>150</v>
      </c>
      <c r="H28" s="16">
        <v>7.7</v>
      </c>
      <c r="I28" s="18">
        <f>IF(AND(H28&gt;1.5,H28&lt;23),ROUNDDOWN(56.0211*(H28-1.5)^1.05,0),"0")</f>
        <v>380</v>
      </c>
      <c r="J28" s="19">
        <f>E28+G28+I28</f>
        <v>1159</v>
      </c>
      <c r="K28" s="19"/>
      <c r="L28" s="20">
        <v>103.6</v>
      </c>
      <c r="M28" s="21">
        <f>IF(AND(L28&gt;60,L28&lt;185),ROUNDDOWN(0.19889*(185-L28)^1.88,0),"0")</f>
        <v>777</v>
      </c>
    </row>
    <row r="29" spans="1:13" ht="30" customHeight="1" thickBot="1">
      <c r="A29" s="22">
        <v>2</v>
      </c>
      <c r="B29" s="111" t="s">
        <v>276</v>
      </c>
      <c r="C29" s="1">
        <v>2009</v>
      </c>
      <c r="D29" s="23">
        <v>8.56</v>
      </c>
      <c r="E29" s="15">
        <f>IF(AND(D29&gt;6,D29&lt;13),ROUNDDOWN(46.0849*(13-D29)^1.81,0),"0")</f>
        <v>684</v>
      </c>
      <c r="F29" s="25">
        <v>3.12</v>
      </c>
      <c r="G29" s="17">
        <f>IF(AND(F29&gt;2.2,F29&lt;9),ROUNDDOWN(0.188807*((F29*100)-210)^1.41,0),"0")</f>
        <v>128</v>
      </c>
      <c r="H29" s="27">
        <v>5.8</v>
      </c>
      <c r="I29" s="18">
        <f>IF(AND(H29&gt;1.5,H29&lt;23),ROUNDDOWN(56.0211*(H29-1.5)^1.05,0),"0")</f>
        <v>259</v>
      </c>
      <c r="J29" s="19">
        <f>E29+G29+I29</f>
        <v>1071</v>
      </c>
      <c r="K29" s="19"/>
      <c r="L29" s="19"/>
    </row>
    <row r="30" spans="1:13" ht="30" customHeight="1" thickBot="1">
      <c r="A30" s="22">
        <v>3</v>
      </c>
      <c r="B30" s="111" t="s">
        <v>69</v>
      </c>
      <c r="C30" s="1">
        <v>2009</v>
      </c>
      <c r="D30" s="139">
        <v>9.1</v>
      </c>
      <c r="E30" s="15">
        <f>IF(AND(D30&gt;6,D30&lt;13),ROUNDDOWN(46.0849*(13-D30)^1.81,0),"0")</f>
        <v>541</v>
      </c>
      <c r="F30" s="25">
        <v>3.11</v>
      </c>
      <c r="G30" s="17">
        <f>IF(AND(F30&gt;2.2,F30&lt;9),ROUNDDOWN(0.188807*((F30*100)-210)^1.41,0),"0")</f>
        <v>126</v>
      </c>
      <c r="H30" s="27">
        <v>4.5</v>
      </c>
      <c r="I30" s="18">
        <f>IF(AND(H30&gt;1.5,H30&lt;23),ROUNDDOWN(56.0211*(H30-1.5)^1.05,0),"0")</f>
        <v>177</v>
      </c>
      <c r="J30" s="19">
        <f>E30+G30+I30</f>
        <v>844</v>
      </c>
      <c r="K30" s="19"/>
      <c r="L30" s="19" t="s">
        <v>11</v>
      </c>
    </row>
    <row r="31" spans="1:13" ht="30" customHeight="1" thickBot="1">
      <c r="A31" s="22">
        <v>4</v>
      </c>
      <c r="B31" s="111" t="s">
        <v>277</v>
      </c>
      <c r="C31" s="1">
        <v>2009</v>
      </c>
      <c r="D31" s="139">
        <v>9</v>
      </c>
      <c r="E31" s="15">
        <f>IF(AND(D31&gt;6,D31&lt;13),ROUNDDOWN(46.0849*(13-D31)^1.81,0),"0")</f>
        <v>566</v>
      </c>
      <c r="F31" s="25">
        <v>3.2</v>
      </c>
      <c r="G31" s="17">
        <f>IF(AND(F31&gt;2.2,F31&lt;9),ROUNDDOWN(0.188807*((F31*100)-210)^1.41,0),"0")</f>
        <v>142</v>
      </c>
      <c r="H31" s="27">
        <v>6.6</v>
      </c>
      <c r="I31" s="18">
        <f>IF(AND(H31&gt;1.5,H31&lt;23),ROUNDDOWN(56.0211*(H31-1.5)^1.05,0),"0")</f>
        <v>309</v>
      </c>
      <c r="J31" s="19">
        <f>E31+G31+I31</f>
        <v>1017</v>
      </c>
      <c r="K31" s="19"/>
      <c r="L31" s="52" t="s">
        <v>21</v>
      </c>
      <c r="M31" s="31">
        <f>J28+J29+J30+J31+M28</f>
        <v>4868</v>
      </c>
    </row>
    <row r="32" spans="1:13" ht="30" customHeight="1" thickBot="1">
      <c r="A32" s="32">
        <v>5</v>
      </c>
      <c r="B32" s="33"/>
      <c r="C32" s="33"/>
      <c r="D32" s="34"/>
      <c r="E32" s="15" t="str">
        <f>IF(AND(D32&gt;6,D32&lt;13),ROUNDDOWN(46.0849*(13-D32)^1.81,0),"0")</f>
        <v>0</v>
      </c>
      <c r="F32" s="36"/>
      <c r="G32" s="17" t="str">
        <f>IF(AND(F32&gt;2.2,F32&lt;9),ROUNDDOWN(0.188807*((F32*100)-210)^1.41,0),"0")</f>
        <v>0</v>
      </c>
      <c r="H32" s="38"/>
      <c r="I32" s="18" t="str">
        <f>IF(AND(H32&gt;1.5,H32&lt;23),ROUNDDOWN(56.0211*(H32-1.5)^1.05,0),"0")</f>
        <v>0</v>
      </c>
      <c r="J32" s="19">
        <f>E32+G32+I32</f>
        <v>0</v>
      </c>
      <c r="K32" s="19"/>
      <c r="L32" s="19"/>
      <c r="M32" s="40"/>
    </row>
    <row r="33" spans="1:13" ht="27" thickBot="1">
      <c r="A33" s="54"/>
      <c r="B33" s="33"/>
      <c r="C33" s="33"/>
      <c r="D33" s="140"/>
      <c r="E33" s="141"/>
      <c r="F33" s="142"/>
      <c r="G33" s="99"/>
      <c r="H33" s="98"/>
      <c r="I33" s="100"/>
      <c r="J33" s="19"/>
      <c r="K33" s="19"/>
      <c r="L33" s="19"/>
      <c r="M33" s="40"/>
    </row>
    <row r="34" spans="1:13" ht="54.95" customHeight="1" thickBot="1">
      <c r="A34" s="50"/>
      <c r="B34" s="109" t="s">
        <v>265</v>
      </c>
      <c r="C34" s="4"/>
      <c r="D34" s="4"/>
      <c r="E34" s="4"/>
      <c r="F34" s="4" t="s">
        <v>1</v>
      </c>
      <c r="G34" s="118">
        <v>7</v>
      </c>
      <c r="H34" s="5" t="s">
        <v>101</v>
      </c>
      <c r="I34" s="6"/>
      <c r="J34" s="6"/>
      <c r="K34" s="6"/>
      <c r="L34" s="6"/>
      <c r="M34" s="7">
        <v>5</v>
      </c>
    </row>
    <row r="35" spans="1:13" ht="21.75" thickBot="1">
      <c r="B35" s="1" t="s">
        <v>2</v>
      </c>
      <c r="C35" s="1" t="s">
        <v>3</v>
      </c>
      <c r="D35" s="8" t="s">
        <v>4</v>
      </c>
      <c r="E35" s="6" t="s">
        <v>5</v>
      </c>
      <c r="F35" s="8" t="s">
        <v>6</v>
      </c>
      <c r="G35" s="6" t="s">
        <v>5</v>
      </c>
      <c r="H35" s="9" t="s">
        <v>7</v>
      </c>
      <c r="I35" s="6" t="s">
        <v>5</v>
      </c>
      <c r="J35" s="10" t="s">
        <v>8</v>
      </c>
      <c r="K35" s="10"/>
      <c r="L35" s="11" t="s">
        <v>9</v>
      </c>
      <c r="M35" s="6" t="s">
        <v>5</v>
      </c>
    </row>
    <row r="36" spans="1:13" ht="30" customHeight="1" thickBot="1">
      <c r="A36" s="12">
        <v>1</v>
      </c>
      <c r="B36" s="121" t="s">
        <v>281</v>
      </c>
      <c r="C36" s="13">
        <v>2009</v>
      </c>
      <c r="D36" s="14">
        <v>9.61</v>
      </c>
      <c r="E36" s="15">
        <f>IF(AND(D36&gt;6,D36&lt;13),ROUNDDOWN(46.0849*(13-D36)^1.81,0),"0")</f>
        <v>419</v>
      </c>
      <c r="F36" s="16">
        <v>2.8</v>
      </c>
      <c r="G36" s="17">
        <f>IF(AND(F36&gt;2.2,F36&lt;9),ROUNDDOWN(0.188807*((F36*100)-210)^1.41,0),"0")</f>
        <v>75</v>
      </c>
      <c r="H36" s="16">
        <v>5.4</v>
      </c>
      <c r="I36" s="18">
        <f>IF(AND(H36&gt;1.5,H36&lt;23),ROUNDDOWN(56.0211*(H36-1.5)^1.05,0),"0")</f>
        <v>233</v>
      </c>
      <c r="J36" s="19">
        <f>E36+G36+I36</f>
        <v>727</v>
      </c>
      <c r="K36" s="19"/>
      <c r="L36" s="20">
        <v>107.49</v>
      </c>
      <c r="M36" s="21">
        <f>IF(AND(L36&gt;60,L36&lt;185),ROUNDDOWN(0.19889*(185-L36)^1.88,0),"0")</f>
        <v>708</v>
      </c>
    </row>
    <row r="37" spans="1:13" ht="30" customHeight="1" thickBot="1">
      <c r="A37" s="22">
        <v>2</v>
      </c>
      <c r="B37" s="111" t="s">
        <v>282</v>
      </c>
      <c r="C37" s="1">
        <v>2009</v>
      </c>
      <c r="D37" s="23">
        <v>9.01</v>
      </c>
      <c r="E37" s="15">
        <f>IF(AND(D37&gt;6,D37&lt;13),ROUNDDOWN(46.0849*(13-D37)^1.81,0),"0")</f>
        <v>564</v>
      </c>
      <c r="F37" s="25">
        <v>3.12</v>
      </c>
      <c r="G37" s="17">
        <f>IF(AND(F37&gt;2.2,F37&lt;9),ROUNDDOWN(0.188807*((F37*100)-210)^1.41,0),"0")</f>
        <v>128</v>
      </c>
      <c r="H37" s="27">
        <v>5.7</v>
      </c>
      <c r="I37" s="18">
        <f>IF(AND(H37&gt;1.5,H37&lt;23),ROUNDDOWN(56.0211*(H37-1.5)^1.05,0),"0")</f>
        <v>252</v>
      </c>
      <c r="J37" s="19">
        <f>E37+G37+I37</f>
        <v>944</v>
      </c>
      <c r="K37" s="19"/>
      <c r="L37" s="19"/>
    </row>
    <row r="38" spans="1:13" ht="30" customHeight="1" thickBot="1">
      <c r="A38" s="22">
        <v>3</v>
      </c>
      <c r="B38" s="111" t="s">
        <v>283</v>
      </c>
      <c r="C38" s="1">
        <v>2009</v>
      </c>
      <c r="D38" s="23">
        <v>8.08</v>
      </c>
      <c r="E38" s="15">
        <f>IF(AND(D38&gt;6,D38&lt;13),ROUNDDOWN(46.0849*(13-D38)^1.81,0),"0")</f>
        <v>824</v>
      </c>
      <c r="F38" s="25">
        <v>3.47</v>
      </c>
      <c r="G38" s="17">
        <f>IF(AND(F38&gt;2.2,F38&lt;9),ROUNDDOWN(0.188807*((F38*100)-210)^1.41,0),"0")</f>
        <v>194</v>
      </c>
      <c r="H38" s="27">
        <v>7.8</v>
      </c>
      <c r="I38" s="18">
        <f>IF(AND(H38&gt;1.5,H38&lt;23),ROUNDDOWN(56.0211*(H38-1.5)^1.05,0),"0")</f>
        <v>386</v>
      </c>
      <c r="J38" s="19">
        <f>E38+G38+I38</f>
        <v>1404</v>
      </c>
      <c r="K38" s="19"/>
      <c r="L38" s="19" t="s">
        <v>11</v>
      </c>
    </row>
    <row r="39" spans="1:13" ht="30" customHeight="1" thickBot="1">
      <c r="A39" s="22">
        <v>4</v>
      </c>
      <c r="B39" s="111" t="s">
        <v>284</v>
      </c>
      <c r="C39" s="1">
        <v>2009</v>
      </c>
      <c r="D39" s="23">
        <v>8.76</v>
      </c>
      <c r="E39" s="15">
        <f>IF(AND(D39&gt;6,D39&lt;13),ROUNDDOWN(46.0849*(13-D39)^1.81,0),"0")</f>
        <v>629</v>
      </c>
      <c r="F39" s="25">
        <v>3.14</v>
      </c>
      <c r="G39" s="17">
        <f>IF(AND(F39&gt;2.2,F39&lt;9),ROUNDDOWN(0.188807*((F39*100)-210)^1.41,0),"0")</f>
        <v>131</v>
      </c>
      <c r="H39" s="27">
        <v>6.6</v>
      </c>
      <c r="I39" s="18">
        <f>IF(AND(H39&gt;1.5,H39&lt;23),ROUNDDOWN(56.0211*(H39-1.5)^1.05,0),"0")</f>
        <v>309</v>
      </c>
      <c r="J39" s="19">
        <f>E39+G39+I39</f>
        <v>1069</v>
      </c>
      <c r="K39" s="19"/>
      <c r="L39" s="52" t="s">
        <v>25</v>
      </c>
      <c r="M39" s="31">
        <f>J36+J37+J38+J39+M36</f>
        <v>4852</v>
      </c>
    </row>
    <row r="40" spans="1:13" ht="30" customHeight="1" thickBot="1">
      <c r="A40" s="32">
        <v>5</v>
      </c>
      <c r="B40" s="33"/>
      <c r="C40" s="33"/>
      <c r="D40" s="34"/>
      <c r="E40" s="15" t="str">
        <f>IF(AND(D40&gt;6,D40&lt;13),ROUNDDOWN(46.0849*(13-D40)^1.81,0),"0")</f>
        <v>0</v>
      </c>
      <c r="F40" s="36"/>
      <c r="G40" s="17" t="str">
        <f>IF(AND(F40&gt;2.2,F40&lt;9),ROUNDDOWN(0.188807*((F40*100)-210)^1.41,0),"0")</f>
        <v>0</v>
      </c>
      <c r="H40" s="38"/>
      <c r="I40" s="18" t="str">
        <f>IF(AND(H40&gt;1.5,H40&lt;23),ROUNDDOWN(56.0211*(H40-1.5)^1.05,0),"0")</f>
        <v>0</v>
      </c>
      <c r="J40" s="19">
        <f>E40+G40+I40</f>
        <v>0</v>
      </c>
      <c r="K40" s="19"/>
      <c r="L40" s="19"/>
      <c r="M40" s="40"/>
    </row>
    <row r="41" spans="1:13" ht="18" customHeight="1" thickBot="1">
      <c r="A41" s="54"/>
      <c r="B41" s="33"/>
      <c r="C41" s="33"/>
      <c r="D41" s="140"/>
      <c r="E41" s="141"/>
      <c r="F41" s="142"/>
      <c r="G41" s="99"/>
      <c r="H41" s="98"/>
      <c r="I41" s="100"/>
      <c r="J41" s="19"/>
      <c r="K41" s="19"/>
      <c r="L41" s="19"/>
      <c r="M41" s="40"/>
    </row>
    <row r="42" spans="1:13" ht="54.95" customHeight="1" thickBot="1">
      <c r="A42" s="50"/>
      <c r="B42" s="109" t="s">
        <v>236</v>
      </c>
      <c r="C42" s="4"/>
      <c r="D42" s="4"/>
      <c r="E42" s="4"/>
      <c r="F42" s="4" t="s">
        <v>1</v>
      </c>
      <c r="G42" s="118">
        <v>9</v>
      </c>
      <c r="H42" s="5" t="s">
        <v>101</v>
      </c>
      <c r="I42" s="6"/>
      <c r="J42" s="6"/>
      <c r="K42" s="6"/>
      <c r="L42" s="6"/>
      <c r="M42" s="7">
        <v>6</v>
      </c>
    </row>
    <row r="43" spans="1:13" ht="21.75" thickBot="1">
      <c r="B43" s="1" t="s">
        <v>2</v>
      </c>
      <c r="C43" s="1" t="s">
        <v>3</v>
      </c>
      <c r="D43" s="8" t="s">
        <v>4</v>
      </c>
      <c r="E43" s="6" t="s">
        <v>5</v>
      </c>
      <c r="F43" s="8" t="s">
        <v>6</v>
      </c>
      <c r="G43" s="6" t="s">
        <v>5</v>
      </c>
      <c r="H43" s="9" t="s">
        <v>7</v>
      </c>
      <c r="I43" s="6" t="s">
        <v>5</v>
      </c>
      <c r="J43" s="10" t="s">
        <v>8</v>
      </c>
      <c r="K43" s="10"/>
      <c r="L43" s="11" t="s">
        <v>9</v>
      </c>
      <c r="M43" s="6" t="s">
        <v>5</v>
      </c>
    </row>
    <row r="44" spans="1:13" ht="30" customHeight="1" thickBot="1">
      <c r="A44" s="12">
        <v>1</v>
      </c>
      <c r="B44" s="121" t="s">
        <v>260</v>
      </c>
      <c r="C44" s="13">
        <v>2010</v>
      </c>
      <c r="D44" s="14">
        <v>8.98</v>
      </c>
      <c r="E44" s="15">
        <f>IF(AND(D44&gt;6,D44&lt;13),ROUNDDOWN(46.0849*(13-D44)^1.81,0),"0")</f>
        <v>571</v>
      </c>
      <c r="F44" s="16">
        <v>2.97</v>
      </c>
      <c r="G44" s="17">
        <f>IF(AND(F44&gt;2.2,F44&lt;9),ROUNDDOWN(0.188807*((F44*100)-210)^1.41,0),"0")</f>
        <v>102</v>
      </c>
      <c r="H44" s="16">
        <v>4.75</v>
      </c>
      <c r="I44" s="18">
        <f>IF(AND(H44&gt;1.5,H44&lt;23),ROUNDDOWN(56.0211*(H44-1.5)^1.05,0),"0")</f>
        <v>193</v>
      </c>
      <c r="J44" s="19">
        <f>E44+G44+I44</f>
        <v>866</v>
      </c>
      <c r="K44" s="19"/>
      <c r="L44" s="51">
        <v>92.81</v>
      </c>
      <c r="M44" s="21">
        <f>IF(AND(L44&gt;60,L44&lt;185),ROUNDDOWN(0.19889*(185-L44)^1.88,0),"0")</f>
        <v>982</v>
      </c>
    </row>
    <row r="45" spans="1:13" ht="30" customHeight="1" thickBot="1">
      <c r="A45" s="22">
        <v>2</v>
      </c>
      <c r="B45" s="111" t="s">
        <v>261</v>
      </c>
      <c r="C45" s="1">
        <v>2010</v>
      </c>
      <c r="D45" s="23">
        <v>8.67</v>
      </c>
      <c r="E45" s="15">
        <f>IF(AND(D45&gt;6,D45&lt;13),ROUNDDOWN(46.0849*(13-D45)^1.81,0),"0")</f>
        <v>654</v>
      </c>
      <c r="F45" s="25">
        <v>3.28</v>
      </c>
      <c r="G45" s="17">
        <f>IF(AND(F45&gt;2.2,F45&lt;9),ROUNDDOWN(0.188807*((F45*100)-210)^1.41,0),"0")</f>
        <v>157</v>
      </c>
      <c r="H45" s="27">
        <v>6.25</v>
      </c>
      <c r="I45" s="18">
        <f>IF(AND(H45&gt;1.5,H45&lt;23),ROUNDDOWN(56.0211*(H45-1.5)^1.05,0),"0")</f>
        <v>287</v>
      </c>
      <c r="J45" s="19">
        <f>E45+G45+I45</f>
        <v>1098</v>
      </c>
      <c r="K45" s="19"/>
      <c r="L45" s="19"/>
    </row>
    <row r="46" spans="1:13" ht="30" customHeight="1" thickBot="1">
      <c r="A46" s="22">
        <v>3</v>
      </c>
      <c r="B46" s="111" t="s">
        <v>262</v>
      </c>
      <c r="C46" s="1">
        <v>2011</v>
      </c>
      <c r="D46" s="23">
        <v>10.11</v>
      </c>
      <c r="E46" s="15">
        <f>IF(AND(D46&gt;6,D46&lt;13),ROUNDDOWN(46.0849*(13-D46)^1.81,0),"0")</f>
        <v>314</v>
      </c>
      <c r="F46" s="25">
        <v>2.67</v>
      </c>
      <c r="G46" s="17">
        <f>IF(AND(F46&gt;2.2,F46&lt;9),ROUNDDOWN(0.188807*((F46*100)-210)^1.41,0),"0")</f>
        <v>56</v>
      </c>
      <c r="H46" s="27">
        <v>4.95</v>
      </c>
      <c r="I46" s="18">
        <f>IF(AND(H46&gt;1.5,H46&lt;23),ROUNDDOWN(56.0211*(H46-1.5)^1.05,0),"0")</f>
        <v>205</v>
      </c>
      <c r="J46" s="19">
        <f>E46+G46+I46</f>
        <v>575</v>
      </c>
      <c r="K46" s="19"/>
      <c r="L46" s="19" t="s">
        <v>11</v>
      </c>
    </row>
    <row r="47" spans="1:13" ht="30" customHeight="1" thickBot="1">
      <c r="A47" s="22">
        <v>4</v>
      </c>
      <c r="B47" s="111" t="s">
        <v>263</v>
      </c>
      <c r="C47" s="1">
        <v>2009</v>
      </c>
      <c r="D47" s="23">
        <v>8.65</v>
      </c>
      <c r="E47" s="15">
        <f>IF(AND(D47&gt;6,D47&lt;13),ROUNDDOWN(46.0849*(13-D47)^1.81,0),"0")</f>
        <v>659</v>
      </c>
      <c r="F47" s="25">
        <v>3.22</v>
      </c>
      <c r="G47" s="17">
        <f>IF(AND(F47&gt;2.2,F47&lt;9),ROUNDDOWN(0.188807*((F47*100)-210)^1.41,0),"0")</f>
        <v>146</v>
      </c>
      <c r="H47" s="27">
        <v>6.8</v>
      </c>
      <c r="I47" s="18">
        <f>IF(AND(H47&gt;1.5,H47&lt;23),ROUNDDOWN(56.0211*(H47-1.5)^1.05,0),"0")</f>
        <v>322</v>
      </c>
      <c r="J47" s="19">
        <f>E47+G47+I47</f>
        <v>1127</v>
      </c>
      <c r="K47" s="19"/>
      <c r="L47" s="52" t="s">
        <v>28</v>
      </c>
      <c r="M47" s="31">
        <f>J44+J45+J46+J47+M44</f>
        <v>4648</v>
      </c>
    </row>
    <row r="48" spans="1:13" ht="30" customHeight="1" thickBot="1">
      <c r="A48" s="32">
        <v>5</v>
      </c>
      <c r="B48" s="33"/>
      <c r="C48" s="33"/>
      <c r="D48" s="34"/>
      <c r="E48" s="15" t="str">
        <f>IF(AND(D48&gt;6,D48&lt;13),ROUNDDOWN(46.0849*(13-D48)^1.81,0),"0")</f>
        <v>0</v>
      </c>
      <c r="F48" s="36"/>
      <c r="G48" s="17" t="str">
        <f>IF(AND(F48&gt;2.2,F48&lt;9),ROUNDDOWN(0.188807*((F48*100)-210)^1.41,0),"0")</f>
        <v>0</v>
      </c>
      <c r="H48" s="38"/>
      <c r="I48" s="18" t="str">
        <f>IF(AND(H48&gt;1.5,H48&lt;23),ROUNDDOWN(56.0211*(H48-1.5)^1.05,0),"0")</f>
        <v>0</v>
      </c>
      <c r="J48" s="19">
        <f>E48+G48+I48</f>
        <v>0</v>
      </c>
      <c r="K48" s="19"/>
      <c r="L48" s="19"/>
      <c r="M48" s="40"/>
    </row>
    <row r="49" spans="1:14" ht="18" customHeight="1" thickBot="1">
      <c r="A49" s="54"/>
      <c r="B49" s="33"/>
      <c r="C49" s="33"/>
      <c r="D49" s="140"/>
      <c r="E49" s="141"/>
      <c r="F49" s="142"/>
      <c r="G49" s="99"/>
      <c r="H49" s="98"/>
      <c r="I49" s="100"/>
      <c r="J49" s="19"/>
      <c r="K49" s="19"/>
      <c r="L49" s="19"/>
      <c r="M49" s="40"/>
    </row>
    <row r="50" spans="1:14" ht="54.95" customHeight="1" thickBot="1">
      <c r="A50" s="50"/>
      <c r="B50" s="109" t="s">
        <v>30</v>
      </c>
      <c r="C50" s="4"/>
      <c r="D50" s="4"/>
      <c r="E50" s="4"/>
      <c r="F50" s="4" t="s">
        <v>1</v>
      </c>
      <c r="G50" s="118">
        <v>3</v>
      </c>
      <c r="H50" s="5" t="s">
        <v>101</v>
      </c>
      <c r="I50" s="6"/>
      <c r="J50" s="6"/>
      <c r="K50" s="6"/>
      <c r="L50" s="6"/>
      <c r="M50" s="7">
        <v>7</v>
      </c>
    </row>
    <row r="51" spans="1:14" ht="21.75" thickBot="1">
      <c r="B51" s="1" t="s">
        <v>2</v>
      </c>
      <c r="C51" s="1" t="s">
        <v>3</v>
      </c>
      <c r="D51" s="8" t="s">
        <v>4</v>
      </c>
      <c r="E51" s="6" t="s">
        <v>5</v>
      </c>
      <c r="F51" s="8" t="s">
        <v>6</v>
      </c>
      <c r="G51" s="6" t="s">
        <v>5</v>
      </c>
      <c r="H51" s="9" t="s">
        <v>7</v>
      </c>
      <c r="I51" s="6" t="s">
        <v>5</v>
      </c>
      <c r="J51" s="10" t="s">
        <v>8</v>
      </c>
      <c r="K51" s="10"/>
      <c r="L51" s="11" t="s">
        <v>9</v>
      </c>
      <c r="M51" s="6" t="s">
        <v>5</v>
      </c>
    </row>
    <row r="52" spans="1:14" ht="30" customHeight="1" thickBot="1">
      <c r="A52" s="12">
        <v>1</v>
      </c>
      <c r="B52" s="121" t="s">
        <v>289</v>
      </c>
      <c r="C52" s="13">
        <v>2010</v>
      </c>
      <c r="D52" s="14">
        <v>8.75</v>
      </c>
      <c r="E52" s="15">
        <f>IF(AND(D52&gt;6,D52&lt;13),ROUNDDOWN(46.0849*(13-D52)^1.81,0),"0")</f>
        <v>632</v>
      </c>
      <c r="F52" s="16">
        <v>3.39</v>
      </c>
      <c r="G52" s="17">
        <f>IF(AND(F52&gt;2.2,F52&lt;9),ROUNDDOWN(0.188807*((F52*100)-210)^1.41,0),"0")</f>
        <v>178</v>
      </c>
      <c r="H52" s="16">
        <v>5.0999999999999996</v>
      </c>
      <c r="I52" s="18">
        <f>IF(AND(H52&gt;1.5,H52&lt;23),ROUNDDOWN(56.0211*(H52-1.5)^1.05,0),"0")</f>
        <v>215</v>
      </c>
      <c r="J52" s="19">
        <f>E52+G52+I52</f>
        <v>1025</v>
      </c>
      <c r="K52" s="19"/>
      <c r="L52" s="20">
        <v>108.7</v>
      </c>
      <c r="M52" s="21">
        <f>IF(AND(L52&gt;60,L52&lt;185),ROUNDDOWN(0.19889*(185-L52)^1.88,0),"0")</f>
        <v>688</v>
      </c>
      <c r="N52" s="21"/>
    </row>
    <row r="53" spans="1:14" ht="30" customHeight="1" thickBot="1">
      <c r="A53" s="22">
        <v>2</v>
      </c>
      <c r="B53" s="111" t="s">
        <v>290</v>
      </c>
      <c r="C53" s="1">
        <v>2008</v>
      </c>
      <c r="D53" s="23">
        <v>8.61</v>
      </c>
      <c r="E53" s="15">
        <f>IF(AND(D53&gt;6,D53&lt;13),ROUNDDOWN(46.0849*(13-D53)^1.81,0),"0")</f>
        <v>670</v>
      </c>
      <c r="F53" s="25">
        <v>3.42</v>
      </c>
      <c r="G53" s="17">
        <f>IF(AND(F53&gt;2.2,F53&lt;9),ROUNDDOWN(0.188807*((F53*100)-210)^1.41,0),"0")</f>
        <v>184</v>
      </c>
      <c r="H53" s="27">
        <v>5.15</v>
      </c>
      <c r="I53" s="18">
        <f>IF(AND(H53&gt;1.5,H53&lt;23),ROUNDDOWN(56.0211*(H53-1.5)^1.05,0),"0")</f>
        <v>218</v>
      </c>
      <c r="J53" s="19">
        <f>E53+G53+I53</f>
        <v>1072</v>
      </c>
      <c r="K53" s="19"/>
      <c r="L53" s="19"/>
    </row>
    <row r="54" spans="1:14" ht="30" customHeight="1" thickBot="1">
      <c r="A54" s="22">
        <v>3</v>
      </c>
      <c r="B54" s="111" t="s">
        <v>291</v>
      </c>
      <c r="C54" s="1">
        <v>2009</v>
      </c>
      <c r="D54" s="23">
        <v>8.74</v>
      </c>
      <c r="E54" s="15">
        <f>IF(AND(D54&gt;6,D54&lt;13),ROUNDDOWN(46.0849*(13-D54)^1.81,0),"0")</f>
        <v>635</v>
      </c>
      <c r="F54" s="25">
        <v>3.09</v>
      </c>
      <c r="G54" s="17">
        <f>IF(AND(F54&gt;2.2,F54&lt;9),ROUNDDOWN(0.188807*((F54*100)-210)^1.41,0),"0")</f>
        <v>122</v>
      </c>
      <c r="H54" s="27">
        <v>4.45</v>
      </c>
      <c r="I54" s="18">
        <f>IF(AND(H54&gt;1.5,H54&lt;23),ROUNDDOWN(56.0211*(H54-1.5)^1.05,0),"0")</f>
        <v>174</v>
      </c>
      <c r="J54" s="19">
        <f>E54+G54+I54</f>
        <v>931</v>
      </c>
      <c r="K54" s="19"/>
      <c r="L54" s="19" t="s">
        <v>11</v>
      </c>
    </row>
    <row r="55" spans="1:14" ht="30" customHeight="1" thickBot="1">
      <c r="A55" s="22">
        <v>4</v>
      </c>
      <c r="B55" s="111" t="s">
        <v>292</v>
      </c>
      <c r="C55" s="1">
        <v>2010</v>
      </c>
      <c r="D55" s="23">
        <v>9.31</v>
      </c>
      <c r="E55" s="15">
        <f>IF(AND(D55&gt;6,D55&lt;13),ROUNDDOWN(46.0849*(13-D55)^1.81,0),"0")</f>
        <v>489</v>
      </c>
      <c r="F55" s="25">
        <v>2.82</v>
      </c>
      <c r="G55" s="17">
        <f>IF(AND(F55&gt;2.2,F55&lt;9),ROUNDDOWN(0.188807*((F55*100)-210)^1.41,0),"0")</f>
        <v>78</v>
      </c>
      <c r="H55" s="27">
        <v>4.0999999999999996</v>
      </c>
      <c r="I55" s="18">
        <f>IF(AND(H55&gt;1.5,H55&lt;23),ROUNDDOWN(56.0211*(H55-1.5)^1.05,0),"0")</f>
        <v>152</v>
      </c>
      <c r="J55" s="19">
        <f>E55+G55+I55</f>
        <v>719</v>
      </c>
      <c r="K55" s="19"/>
      <c r="L55" s="52" t="s">
        <v>29</v>
      </c>
      <c r="M55" s="31">
        <f>J52+J53+J54+J55+M52</f>
        <v>4435</v>
      </c>
    </row>
    <row r="56" spans="1:14" ht="30" customHeight="1" thickBot="1">
      <c r="A56" s="32">
        <v>5</v>
      </c>
      <c r="B56" s="33"/>
      <c r="C56" s="33"/>
      <c r="D56" s="34"/>
      <c r="E56" s="15" t="str">
        <f>IF(AND(D56&gt;6,D56&lt;13),ROUNDDOWN(46.0849*(13-D56)^1.81,0),"0")</f>
        <v>0</v>
      </c>
      <c r="F56" s="36"/>
      <c r="G56" s="17" t="str">
        <f>IF(AND(F56&gt;2.2,F56&lt;9),ROUNDDOWN(0.188807*((F56*100)-210)^1.41,0),"0")</f>
        <v>0</v>
      </c>
      <c r="H56" s="38"/>
      <c r="I56" s="18" t="str">
        <f>IF(AND(H56&gt;1.5,H56&lt;23),ROUNDDOWN(56.0211*(H56-1.5)^1.05,0),"0")</f>
        <v>0</v>
      </c>
      <c r="J56" s="19">
        <f>E56+G56+I56</f>
        <v>0</v>
      </c>
      <c r="K56" s="19"/>
      <c r="L56" s="19"/>
      <c r="M56" s="40"/>
    </row>
    <row r="57" spans="1:14" ht="17.25" customHeight="1" thickBot="1">
      <c r="A57" s="54"/>
      <c r="B57" s="33"/>
      <c r="C57" s="33"/>
      <c r="D57" s="140"/>
      <c r="E57" s="141"/>
      <c r="F57" s="142"/>
      <c r="G57" s="99"/>
      <c r="H57" s="98"/>
      <c r="I57" s="100"/>
      <c r="J57" s="19"/>
      <c r="K57" s="19"/>
      <c r="L57" s="19"/>
      <c r="M57" s="40"/>
    </row>
    <row r="58" spans="1:14" ht="54.95" customHeight="1" thickBot="1">
      <c r="A58" s="50"/>
      <c r="B58" s="109" t="s">
        <v>116</v>
      </c>
      <c r="C58" s="4"/>
      <c r="D58" s="4"/>
      <c r="E58" s="4"/>
      <c r="F58" s="4" t="s">
        <v>1</v>
      </c>
      <c r="G58" s="118">
        <v>11</v>
      </c>
      <c r="H58" s="5" t="s">
        <v>101</v>
      </c>
      <c r="I58" s="6"/>
      <c r="J58" s="6"/>
      <c r="K58" s="6"/>
      <c r="L58" s="6"/>
      <c r="M58" s="7">
        <v>8</v>
      </c>
    </row>
    <row r="59" spans="1:14" ht="21.75" thickBot="1">
      <c r="B59" s="1" t="s">
        <v>2</v>
      </c>
      <c r="C59" s="1" t="s">
        <v>3</v>
      </c>
      <c r="D59" s="8" t="s">
        <v>4</v>
      </c>
      <c r="E59" s="6" t="s">
        <v>5</v>
      </c>
      <c r="F59" s="8" t="s">
        <v>6</v>
      </c>
      <c r="G59" s="6" t="s">
        <v>5</v>
      </c>
      <c r="H59" s="9" t="s">
        <v>7</v>
      </c>
      <c r="I59" s="6" t="s">
        <v>5</v>
      </c>
      <c r="J59" s="10" t="s">
        <v>8</v>
      </c>
      <c r="K59" s="10"/>
      <c r="L59" s="11" t="s">
        <v>9</v>
      </c>
      <c r="M59" s="6" t="s">
        <v>5</v>
      </c>
    </row>
    <row r="60" spans="1:14" ht="30" customHeight="1" thickBot="1">
      <c r="A60" s="12">
        <v>1</v>
      </c>
      <c r="B60" s="111" t="s">
        <v>117</v>
      </c>
      <c r="C60" s="1">
        <v>2009</v>
      </c>
      <c r="D60" s="14">
        <v>8.4700000000000006</v>
      </c>
      <c r="E60" s="15">
        <f>IF(AND(D60&gt;6,D60&lt;13),ROUNDDOWN(46.0849*(13-D60)^1.81,0),"0")</f>
        <v>709</v>
      </c>
      <c r="F60" s="16">
        <v>3.9</v>
      </c>
      <c r="G60" s="17">
        <f>IF(AND(F60&gt;2.2,F60&lt;9),ROUNDDOWN(0.188807*((F60*100)-210)^1.41,0),"0")</f>
        <v>285</v>
      </c>
      <c r="H60" s="16">
        <v>7.1</v>
      </c>
      <c r="I60" s="18">
        <f>IF(AND(H60&gt;1.5,H60&lt;23),ROUNDDOWN(56.0211*(H60-1.5)^1.05,0),"0")</f>
        <v>341</v>
      </c>
      <c r="J60" s="19">
        <f>E60+G60+I60</f>
        <v>1335</v>
      </c>
      <c r="K60" s="19"/>
      <c r="L60" s="20">
        <v>109.93</v>
      </c>
      <c r="M60" s="21">
        <f>IF(AND(L60&gt;60,L60&lt;185),ROUNDDOWN(0.19889*(185-L60)^1.88,0),"0")</f>
        <v>667</v>
      </c>
    </row>
    <row r="61" spans="1:14" ht="30" customHeight="1" thickBot="1">
      <c r="A61" s="22">
        <v>2</v>
      </c>
      <c r="B61" s="111" t="s">
        <v>119</v>
      </c>
      <c r="C61" s="1">
        <v>2011</v>
      </c>
      <c r="D61" s="23">
        <v>9.9600000000000009</v>
      </c>
      <c r="E61" s="15">
        <f>IF(AND(D61&gt;6,D61&lt;13),ROUNDDOWN(46.0849*(13-D61)^1.81,0),"0")</f>
        <v>344</v>
      </c>
      <c r="F61" s="25">
        <v>3.06</v>
      </c>
      <c r="G61" s="17">
        <f>IF(AND(F61&gt;2.2,F61&lt;9),ROUNDDOWN(0.188807*((F61*100)-210)^1.41,0),"0")</f>
        <v>117</v>
      </c>
      <c r="H61" s="27">
        <v>4.9000000000000004</v>
      </c>
      <c r="I61" s="18">
        <f>IF(AND(H61&gt;1.5,H61&lt;23),ROUNDDOWN(56.0211*(H61-1.5)^1.05,0),"0")</f>
        <v>202</v>
      </c>
      <c r="J61" s="19">
        <f>E61+G61+I61</f>
        <v>663</v>
      </c>
      <c r="K61" s="19"/>
      <c r="L61" s="19"/>
    </row>
    <row r="62" spans="1:14" ht="30" customHeight="1" thickBot="1">
      <c r="A62" s="22">
        <v>3</v>
      </c>
      <c r="B62" s="111" t="s">
        <v>120</v>
      </c>
      <c r="C62" s="1">
        <v>2011</v>
      </c>
      <c r="D62" s="23">
        <v>9.7100000000000009</v>
      </c>
      <c r="E62" s="15">
        <f>IF(AND(D62&gt;6,D62&lt;13),ROUNDDOWN(46.0849*(13-D62)^1.81,0),"0")</f>
        <v>397</v>
      </c>
      <c r="F62" s="25">
        <v>2.94</v>
      </c>
      <c r="G62" s="17">
        <f>IF(AND(F62&gt;2.2,F62&lt;9),ROUNDDOWN(0.188807*((F62*100)-210)^1.41,0),"0")</f>
        <v>97</v>
      </c>
      <c r="H62" s="27">
        <v>5.2</v>
      </c>
      <c r="I62" s="18">
        <f>IF(AND(H62&gt;1.5,H62&lt;23),ROUNDDOWN(56.0211*(H62-1.5)^1.05,0),"0")</f>
        <v>221</v>
      </c>
      <c r="J62" s="19">
        <f>E62+G62+I62</f>
        <v>715</v>
      </c>
      <c r="K62" s="19"/>
      <c r="L62" s="19" t="s">
        <v>11</v>
      </c>
    </row>
    <row r="63" spans="1:14" ht="30" customHeight="1" thickBot="1">
      <c r="A63" s="22">
        <v>4</v>
      </c>
      <c r="B63" s="111" t="s">
        <v>118</v>
      </c>
      <c r="C63" s="1">
        <v>2009</v>
      </c>
      <c r="D63" s="23">
        <v>9.02</v>
      </c>
      <c r="E63" s="15">
        <f>IF(AND(D63&gt;6,D63&lt;13),ROUNDDOWN(46.0849*(13-D63)^1.81,0),"0")</f>
        <v>561</v>
      </c>
      <c r="F63" s="25">
        <v>3.47</v>
      </c>
      <c r="G63" s="17">
        <f>IF(AND(F63&gt;2.2,F63&lt;9),ROUNDDOWN(0.188807*((F63*100)-210)^1.41,0),"0")</f>
        <v>194</v>
      </c>
      <c r="H63" s="27">
        <v>5.55</v>
      </c>
      <c r="I63" s="18">
        <f>IF(AND(H63&gt;1.5,H63&lt;23),ROUNDDOWN(56.0211*(H63-1.5)^1.05,0),"0")</f>
        <v>243</v>
      </c>
      <c r="J63" s="19">
        <f>E63+G63+I63</f>
        <v>998</v>
      </c>
      <c r="K63" s="19"/>
      <c r="L63" s="52" t="s">
        <v>31</v>
      </c>
      <c r="M63" s="31">
        <f>J60+J61+J62+J63+M60</f>
        <v>4378</v>
      </c>
    </row>
    <row r="64" spans="1:14" ht="30" customHeight="1" thickBot="1">
      <c r="A64" s="32">
        <v>5</v>
      </c>
      <c r="B64" s="33"/>
      <c r="C64" s="33"/>
      <c r="D64" s="34"/>
      <c r="E64" s="15" t="str">
        <f>IF(AND(D64&gt;6,D64&lt;13),ROUNDDOWN(46.0849*(13-D64)^1.81,0),"0")</f>
        <v>0</v>
      </c>
      <c r="F64" s="36"/>
      <c r="G64" s="17" t="str">
        <f>IF(AND(F64&gt;2.2,F64&lt;9),ROUNDDOWN(0.188807*((F64*100)-210)^1.41,0),"0")</f>
        <v>0</v>
      </c>
      <c r="H64" s="38"/>
      <c r="I64" s="18" t="str">
        <f>IF(AND(H64&gt;1.5,H64&lt;23),ROUNDDOWN(56.0211*(H64-1.5)^1.05,0),"0")</f>
        <v>0</v>
      </c>
      <c r="J64" s="19">
        <f>E64+G64+I64</f>
        <v>0</v>
      </c>
      <c r="K64" s="19"/>
      <c r="L64" s="19"/>
      <c r="M64" s="40"/>
    </row>
    <row r="65" spans="1:13" ht="16.5" customHeight="1" thickBot="1">
      <c r="A65" s="54"/>
      <c r="B65" s="33"/>
      <c r="C65" s="33"/>
      <c r="D65" s="140"/>
      <c r="E65" s="141"/>
      <c r="F65" s="142"/>
      <c r="G65" s="99"/>
      <c r="H65" s="98"/>
      <c r="I65" s="100"/>
      <c r="J65" s="19"/>
      <c r="K65" s="19"/>
      <c r="L65" s="19"/>
      <c r="M65" s="40"/>
    </row>
    <row r="66" spans="1:13" ht="54.95" customHeight="1" thickBot="1">
      <c r="A66" s="50"/>
      <c r="B66" s="109" t="s">
        <v>236</v>
      </c>
      <c r="C66" s="4"/>
      <c r="D66" s="4"/>
      <c r="E66" s="4"/>
      <c r="F66" s="4" t="s">
        <v>1</v>
      </c>
      <c r="G66" s="118">
        <v>9</v>
      </c>
      <c r="H66" s="5" t="s">
        <v>101</v>
      </c>
      <c r="I66" s="6"/>
      <c r="J66" s="6"/>
      <c r="K66" s="6"/>
      <c r="L66" s="6"/>
      <c r="M66" s="7">
        <v>9</v>
      </c>
    </row>
    <row r="67" spans="1:13" ht="21.75" thickBot="1">
      <c r="B67" s="1" t="s">
        <v>2</v>
      </c>
      <c r="C67" s="1" t="s">
        <v>3</v>
      </c>
      <c r="D67" s="8" t="s">
        <v>4</v>
      </c>
      <c r="E67" s="6" t="s">
        <v>5</v>
      </c>
      <c r="F67" s="8" t="s">
        <v>6</v>
      </c>
      <c r="G67" s="6" t="s">
        <v>5</v>
      </c>
      <c r="H67" s="9" t="s">
        <v>7</v>
      </c>
      <c r="I67" s="6" t="s">
        <v>5</v>
      </c>
      <c r="J67" s="10" t="s">
        <v>8</v>
      </c>
      <c r="K67" s="10"/>
      <c r="L67" s="11" t="s">
        <v>9</v>
      </c>
      <c r="M67" s="6" t="s">
        <v>5</v>
      </c>
    </row>
    <row r="68" spans="1:13" ht="30" customHeight="1" thickBot="1">
      <c r="A68" s="12">
        <v>1</v>
      </c>
      <c r="B68" s="121" t="s">
        <v>260</v>
      </c>
      <c r="C68" s="13">
        <v>2010</v>
      </c>
      <c r="D68" s="14">
        <v>8.98</v>
      </c>
      <c r="E68" s="15">
        <f>IF(AND(D68&gt;6,D68&lt;13),ROUNDDOWN(46.0849*(13-D68)^1.81,0),"0")</f>
        <v>571</v>
      </c>
      <c r="F68" s="16">
        <v>2.97</v>
      </c>
      <c r="G68" s="17">
        <f>IF(AND(F68&gt;2.2,F68&lt;9),ROUNDDOWN(0.188807*((F68*100)-210)^1.41,0),"0")</f>
        <v>102</v>
      </c>
      <c r="H68" s="16">
        <v>4.75</v>
      </c>
      <c r="I68" s="18">
        <f>IF(AND(H68&gt;1.5,H68&lt;23),ROUNDDOWN(56.0211*(H68-1.5)^1.05,0),"0")</f>
        <v>193</v>
      </c>
      <c r="J68" s="19">
        <f>E68+G68+I68</f>
        <v>866</v>
      </c>
      <c r="K68" s="19"/>
      <c r="L68" s="20">
        <v>107.4</v>
      </c>
      <c r="M68" s="21">
        <f>IF(AND(L68&gt;60,L68&lt;185),ROUNDDOWN(0.19889*(185-L68)^1.88,0),"0")</f>
        <v>710</v>
      </c>
    </row>
    <row r="69" spans="1:13" ht="30" customHeight="1" thickBot="1">
      <c r="A69" s="22">
        <v>2</v>
      </c>
      <c r="B69" s="111" t="s">
        <v>261</v>
      </c>
      <c r="C69" s="1">
        <v>2010</v>
      </c>
      <c r="D69" s="23">
        <v>8.67</v>
      </c>
      <c r="E69" s="15">
        <f>IF(AND(D69&gt;6,D69&lt;13),ROUNDDOWN(46.0849*(13-D69)^1.81,0),"0")</f>
        <v>654</v>
      </c>
      <c r="F69" s="25">
        <v>3.28</v>
      </c>
      <c r="G69" s="17">
        <f>IF(AND(F69&gt;2.2,F69&lt;9),ROUNDDOWN(0.188807*((F69*100)-210)^1.41,0),"0")</f>
        <v>157</v>
      </c>
      <c r="H69" s="27">
        <v>6.25</v>
      </c>
      <c r="I69" s="18">
        <f>IF(AND(H69&gt;1.5,H69&lt;23),ROUNDDOWN(56.0211*(H69-1.5)^1.05,0),"0")</f>
        <v>287</v>
      </c>
      <c r="J69" s="19">
        <f>E69+G69+I69</f>
        <v>1098</v>
      </c>
      <c r="K69" s="19"/>
      <c r="L69" s="19"/>
    </row>
    <row r="70" spans="1:13" ht="30" customHeight="1" thickBot="1">
      <c r="A70" s="22">
        <v>3</v>
      </c>
      <c r="B70" s="111" t="s">
        <v>262</v>
      </c>
      <c r="C70" s="1">
        <v>2011</v>
      </c>
      <c r="D70" s="23">
        <v>10.11</v>
      </c>
      <c r="E70" s="15">
        <f>IF(AND(D70&gt;6,D70&lt;13),ROUNDDOWN(46.0849*(13-D70)^1.81,0),"0")</f>
        <v>314</v>
      </c>
      <c r="F70" s="25">
        <v>2.67</v>
      </c>
      <c r="G70" s="17">
        <f>IF(AND(F70&gt;2.2,F70&lt;9),ROUNDDOWN(0.188807*((F70*100)-210)^1.41,0),"0")</f>
        <v>56</v>
      </c>
      <c r="H70" s="27">
        <v>4.95</v>
      </c>
      <c r="I70" s="18">
        <f>IF(AND(H70&gt;1.5,H70&lt;23),ROUNDDOWN(56.0211*(H70-1.5)^1.05,0),"0")</f>
        <v>205</v>
      </c>
      <c r="J70" s="19">
        <f>E70+G70+I70</f>
        <v>575</v>
      </c>
      <c r="K70" s="19"/>
      <c r="L70" s="19" t="s">
        <v>11</v>
      </c>
    </row>
    <row r="71" spans="1:13" ht="30" customHeight="1" thickBot="1">
      <c r="A71" s="22">
        <v>4</v>
      </c>
      <c r="B71" s="111" t="s">
        <v>263</v>
      </c>
      <c r="C71" s="1">
        <v>2009</v>
      </c>
      <c r="D71" s="23">
        <v>8.65</v>
      </c>
      <c r="E71" s="15">
        <f>IF(AND(D71&gt;6,D71&lt;13),ROUNDDOWN(46.0849*(13-D71)^1.81,0),"0")</f>
        <v>659</v>
      </c>
      <c r="F71" s="25">
        <v>3.22</v>
      </c>
      <c r="G71" s="17">
        <f>IF(AND(F71&gt;2.2,F71&lt;9),ROUNDDOWN(0.188807*((F71*100)-210)^1.41,0),"0")</f>
        <v>146</v>
      </c>
      <c r="H71" s="27">
        <v>6.8</v>
      </c>
      <c r="I71" s="18">
        <f>IF(AND(H71&gt;1.5,H71&lt;23),ROUNDDOWN(56.0211*(H71-1.5)^1.05,0),"0")</f>
        <v>322</v>
      </c>
      <c r="J71" s="19">
        <f>E71+G71+I71</f>
        <v>1127</v>
      </c>
      <c r="K71" s="19"/>
      <c r="L71" s="52" t="s">
        <v>35</v>
      </c>
      <c r="M71" s="31">
        <f>J68+J69+J70+J71+M68</f>
        <v>4376</v>
      </c>
    </row>
    <row r="72" spans="1:13" ht="30" customHeight="1" thickBot="1">
      <c r="A72" s="32">
        <v>5</v>
      </c>
      <c r="B72" s="33"/>
      <c r="C72" s="33"/>
      <c r="D72" s="34"/>
      <c r="E72" s="15" t="str">
        <f>IF(AND(D72&gt;6,D72&lt;13),ROUNDDOWN(46.0849*(13-D72)^1.81,0),"0")</f>
        <v>0</v>
      </c>
      <c r="F72" s="36"/>
      <c r="G72" s="17" t="str">
        <f>IF(AND(F72&gt;2.2,F72&lt;9),ROUNDDOWN(0.188807*((F72*100)-210)^1.41,0),"0")</f>
        <v>0</v>
      </c>
      <c r="H72" s="38"/>
      <c r="I72" s="18" t="str">
        <f>IF(AND(H72&gt;1.5,H72&lt;23),ROUNDDOWN(56.0211*(H72-1.5)^1.05,0),"0")</f>
        <v>0</v>
      </c>
      <c r="J72" s="19">
        <f>E72+G72+I72</f>
        <v>0</v>
      </c>
      <c r="K72" s="19"/>
      <c r="L72" s="19"/>
      <c r="M72" s="40"/>
    </row>
    <row r="73" spans="1:13" ht="17.25" customHeight="1" thickBot="1">
      <c r="A73" s="54"/>
      <c r="B73" s="33"/>
      <c r="C73" s="33"/>
      <c r="D73" s="140"/>
      <c r="E73" s="141"/>
      <c r="F73" s="142"/>
      <c r="G73" s="99"/>
      <c r="H73" s="98"/>
      <c r="I73" s="100"/>
      <c r="J73" s="19"/>
      <c r="K73" s="19"/>
      <c r="L73" s="19"/>
      <c r="M73" s="40"/>
    </row>
    <row r="74" spans="1:13" ht="54.95" customHeight="1" thickBot="1">
      <c r="A74" s="50"/>
      <c r="B74" s="109" t="s">
        <v>32</v>
      </c>
      <c r="C74" s="4"/>
      <c r="D74" s="4"/>
      <c r="E74" s="4"/>
      <c r="F74" s="4" t="s">
        <v>1</v>
      </c>
      <c r="G74" s="118">
        <v>13</v>
      </c>
      <c r="H74" s="5" t="s">
        <v>101</v>
      </c>
      <c r="I74" s="6"/>
      <c r="J74" s="6"/>
      <c r="K74" s="6"/>
      <c r="L74" s="6"/>
      <c r="M74" s="7">
        <v>10</v>
      </c>
    </row>
    <row r="75" spans="1:13" ht="21.75" thickBot="1">
      <c r="B75" s="1" t="s">
        <v>2</v>
      </c>
      <c r="C75" s="1" t="s">
        <v>3</v>
      </c>
      <c r="D75" s="8" t="s">
        <v>4</v>
      </c>
      <c r="E75" s="6" t="s">
        <v>5</v>
      </c>
      <c r="F75" s="8" t="s">
        <v>6</v>
      </c>
      <c r="G75" s="6" t="s">
        <v>5</v>
      </c>
      <c r="H75" s="9" t="s">
        <v>7</v>
      </c>
      <c r="I75" s="6" t="s">
        <v>5</v>
      </c>
      <c r="J75" s="10" t="s">
        <v>8</v>
      </c>
      <c r="K75" s="10"/>
      <c r="L75" s="11" t="s">
        <v>9</v>
      </c>
      <c r="M75" s="6" t="s">
        <v>5</v>
      </c>
    </row>
    <row r="76" spans="1:13" ht="30" customHeight="1" thickBot="1">
      <c r="A76" s="12">
        <v>1</v>
      </c>
      <c r="B76" s="121" t="s">
        <v>62</v>
      </c>
      <c r="C76" s="13">
        <v>2009</v>
      </c>
      <c r="D76" s="143">
        <v>9</v>
      </c>
      <c r="E76" s="15">
        <f>IF(AND(D76&gt;6,D76&lt;13),ROUNDDOWN(46.0849*(13-D76)^1.81,0),"0")</f>
        <v>566</v>
      </c>
      <c r="F76" s="16">
        <v>3.03</v>
      </c>
      <c r="G76" s="17">
        <f>IF(AND(F76&gt;2.2,F76&lt;9),ROUNDDOWN(0.188807*((F76*100)-210)^1.41,0),"0")</f>
        <v>112</v>
      </c>
      <c r="H76" s="16">
        <v>4.0999999999999996</v>
      </c>
      <c r="I76" s="18">
        <f>IF(AND(H76&gt;1.5,H76&lt;23),ROUNDDOWN(56.0211*(H76-1.5)^1.05,0),"0")</f>
        <v>152</v>
      </c>
      <c r="J76" s="19">
        <f>E76+G76+I76</f>
        <v>830</v>
      </c>
      <c r="K76" s="19"/>
      <c r="L76" s="20">
        <v>111.99</v>
      </c>
      <c r="M76" s="21">
        <f>IF(AND(L76&gt;60,L76&lt;185),ROUNDDOWN(0.19889*(185-L76)^1.88,0),"0")</f>
        <v>633</v>
      </c>
    </row>
    <row r="77" spans="1:13" ht="30" customHeight="1" thickBot="1">
      <c r="A77" s="22">
        <v>2</v>
      </c>
      <c r="B77" s="111" t="s">
        <v>278</v>
      </c>
      <c r="C77" s="1">
        <v>2009</v>
      </c>
      <c r="D77" s="23">
        <v>9.24</v>
      </c>
      <c r="E77" s="15">
        <f>IF(AND(D77&gt;6,D77&lt;13),ROUNDDOWN(46.0849*(13-D77)^1.81,0),"0")</f>
        <v>506</v>
      </c>
      <c r="F77" s="25">
        <v>3.22</v>
      </c>
      <c r="G77" s="17">
        <f>IF(AND(F77&gt;2.2,F77&lt;9),ROUNDDOWN(0.188807*((F77*100)-210)^1.41,0),"0")</f>
        <v>146</v>
      </c>
      <c r="H77" s="27">
        <v>6</v>
      </c>
      <c r="I77" s="18">
        <f>IF(AND(H77&gt;1.5,H77&lt;23),ROUNDDOWN(56.0211*(H77-1.5)^1.05,0),"0")</f>
        <v>271</v>
      </c>
      <c r="J77" s="19">
        <f>E77+G77+I77</f>
        <v>923</v>
      </c>
      <c r="K77" s="19"/>
      <c r="L77" s="19"/>
    </row>
    <row r="78" spans="1:13" ht="30" customHeight="1" thickBot="1">
      <c r="A78" s="22">
        <v>3</v>
      </c>
      <c r="B78" s="111" t="s">
        <v>279</v>
      </c>
      <c r="C78" s="1">
        <v>2009</v>
      </c>
      <c r="D78" s="23">
        <v>9.33</v>
      </c>
      <c r="E78" s="15">
        <f>IF(AND(D78&gt;6,D78&lt;13),ROUNDDOWN(46.0849*(13-D78)^1.81,0),"0")</f>
        <v>484</v>
      </c>
      <c r="F78" s="25">
        <v>3.33</v>
      </c>
      <c r="G78" s="17">
        <f>IF(AND(F78&gt;2.2,F78&lt;9),ROUNDDOWN(0.188807*((F78*100)-210)^1.41,0),"0")</f>
        <v>167</v>
      </c>
      <c r="H78" s="27">
        <v>7.2</v>
      </c>
      <c r="I78" s="18">
        <f>IF(AND(H78&gt;1.5,H78&lt;23),ROUNDDOWN(56.0211*(H78-1.5)^1.05,0),"0")</f>
        <v>348</v>
      </c>
      <c r="J78" s="19">
        <f>E78+G78+I78</f>
        <v>999</v>
      </c>
      <c r="K78" s="19"/>
      <c r="L78" s="19" t="s">
        <v>11</v>
      </c>
    </row>
    <row r="79" spans="1:13" ht="30" customHeight="1" thickBot="1">
      <c r="A79" s="22">
        <v>4</v>
      </c>
      <c r="B79" s="111" t="s">
        <v>280</v>
      </c>
      <c r="C79" s="1">
        <v>2011</v>
      </c>
      <c r="D79" s="23">
        <v>9.6300000000000008</v>
      </c>
      <c r="E79" s="15">
        <f>IF(AND(D79&gt;6,D79&lt;13),ROUNDDOWN(46.0849*(13-D79)^1.81,0),"0")</f>
        <v>415</v>
      </c>
      <c r="F79" s="25">
        <v>2.52</v>
      </c>
      <c r="G79" s="17">
        <f>IF(AND(F79&gt;2.2,F79&lt;9),ROUNDDOWN(0.188807*((F79*100)-210)^1.41,0),"0")</f>
        <v>36</v>
      </c>
      <c r="H79" s="27">
        <v>4.2</v>
      </c>
      <c r="I79" s="18">
        <f>IF(AND(H79&gt;1.5,H79&lt;23),ROUNDDOWN(56.0211*(H79-1.5)^1.05,0),"0")</f>
        <v>158</v>
      </c>
      <c r="J79" s="19">
        <f>E79+G79+I79</f>
        <v>609</v>
      </c>
      <c r="K79" s="19"/>
      <c r="L79" s="52" t="s">
        <v>38</v>
      </c>
      <c r="M79" s="31">
        <f>J76+J77+J78+J79+M76</f>
        <v>3994</v>
      </c>
    </row>
    <row r="80" spans="1:13" ht="30" customHeight="1" thickBot="1">
      <c r="A80" s="32">
        <v>5</v>
      </c>
      <c r="B80" s="33"/>
      <c r="C80" s="33"/>
      <c r="D80" s="34"/>
      <c r="E80" s="15" t="str">
        <f>IF(AND(D80&gt;6,D80&lt;13),ROUNDDOWN(46.0849*(13-D80)^1.81,0),"0")</f>
        <v>0</v>
      </c>
      <c r="F80" s="36"/>
      <c r="G80" s="17" t="str">
        <f>IF(AND(F80&gt;2.2,F80&lt;9),ROUNDDOWN(0.188807*((F80*100)-210)^1.41,0),"0")</f>
        <v>0</v>
      </c>
      <c r="H80" s="38"/>
      <c r="I80" s="18" t="str">
        <f>IF(AND(H80&gt;1.5,H80&lt;23),ROUNDDOWN(56.0211*(H80-1.5)^1.05,0),"0")</f>
        <v>0</v>
      </c>
      <c r="J80" s="19">
        <f>E80+G80+I80</f>
        <v>0</v>
      </c>
      <c r="K80" s="19"/>
      <c r="L80" s="19"/>
      <c r="M80" s="40"/>
    </row>
    <row r="81" spans="1:13" ht="15.75" thickBot="1"/>
    <row r="82" spans="1:13" ht="54.95" customHeight="1" thickBot="1">
      <c r="A82" s="50"/>
      <c r="B82" s="109" t="s">
        <v>111</v>
      </c>
      <c r="C82" s="4"/>
      <c r="D82" s="4"/>
      <c r="E82" s="4"/>
      <c r="F82" s="4" t="s">
        <v>1</v>
      </c>
      <c r="G82" s="118">
        <v>14</v>
      </c>
      <c r="H82" s="5" t="s">
        <v>101</v>
      </c>
      <c r="I82" s="6"/>
      <c r="J82" s="6"/>
      <c r="K82" s="6"/>
      <c r="L82" s="6"/>
      <c r="M82" s="7">
        <v>11</v>
      </c>
    </row>
    <row r="83" spans="1:13" ht="21.75" thickBot="1">
      <c r="B83" s="1" t="s">
        <v>2</v>
      </c>
      <c r="C83" s="1" t="s">
        <v>3</v>
      </c>
      <c r="D83" s="8" t="s">
        <v>4</v>
      </c>
      <c r="E83" s="6" t="s">
        <v>5</v>
      </c>
      <c r="F83" s="8" t="s">
        <v>6</v>
      </c>
      <c r="G83" s="6" t="s">
        <v>5</v>
      </c>
      <c r="H83" s="9" t="s">
        <v>7</v>
      </c>
      <c r="I83" s="6" t="s">
        <v>5</v>
      </c>
      <c r="J83" s="10" t="s">
        <v>8</v>
      </c>
      <c r="K83" s="10"/>
      <c r="L83" s="11" t="s">
        <v>9</v>
      </c>
      <c r="M83" s="6" t="s">
        <v>5</v>
      </c>
    </row>
    <row r="84" spans="1:13" ht="30" customHeight="1" thickBot="1">
      <c r="A84" s="12">
        <v>1</v>
      </c>
      <c r="B84" s="121" t="s">
        <v>107</v>
      </c>
      <c r="C84" s="13">
        <v>2009</v>
      </c>
      <c r="D84" s="14">
        <v>9.08</v>
      </c>
      <c r="E84" s="15">
        <f>IF(AND(D84&gt;6,D84&lt;13),ROUNDDOWN(46.0849*(13-D84)^1.81,0),"0")</f>
        <v>546</v>
      </c>
      <c r="F84" s="16">
        <v>2.87</v>
      </c>
      <c r="G84" s="17">
        <f>IF(AND(F84&gt;2.2,F84&lt;9),ROUNDDOWN(0.188807*((F84*100)-210)^1.41,0),"0")</f>
        <v>86</v>
      </c>
      <c r="H84" s="16">
        <v>7.1</v>
      </c>
      <c r="I84" s="18">
        <f>IF(AND(H84&gt;1.5,H84&lt;23),ROUNDDOWN(56.0211*(H84-1.5)^1.05,0),"0")</f>
        <v>341</v>
      </c>
      <c r="J84" s="19">
        <f>E84+G84+I84</f>
        <v>973</v>
      </c>
      <c r="K84" s="19"/>
      <c r="L84" s="20">
        <v>112.26</v>
      </c>
      <c r="M84" s="21">
        <f>IF(AND(L84&gt;60,L84&lt;185),ROUNDDOWN(0.19889*(185-L84)^1.88,0),"0")</f>
        <v>629</v>
      </c>
    </row>
    <row r="85" spans="1:13" ht="30" customHeight="1" thickBot="1">
      <c r="A85" s="22">
        <v>2</v>
      </c>
      <c r="B85" s="111" t="s">
        <v>109</v>
      </c>
      <c r="C85" s="1">
        <v>2010</v>
      </c>
      <c r="D85" s="23">
        <v>9.11</v>
      </c>
      <c r="E85" s="15">
        <f>IF(AND(D85&gt;6,D85&lt;13),ROUNDDOWN(46.0849*(13-D85)^1.81,0),"0")</f>
        <v>538</v>
      </c>
      <c r="F85" s="25">
        <v>2.83</v>
      </c>
      <c r="G85" s="17">
        <f>IF(AND(F85&gt;2.2,F85&lt;9),ROUNDDOWN(0.188807*((F85*100)-210)^1.41,0),"0")</f>
        <v>80</v>
      </c>
      <c r="H85" s="27">
        <v>5</v>
      </c>
      <c r="I85" s="18">
        <f>IF(AND(H85&gt;1.5,H85&lt;23),ROUNDDOWN(56.0211*(H85-1.5)^1.05,0),"0")</f>
        <v>208</v>
      </c>
      <c r="J85" s="19">
        <f>E85+G85+I85</f>
        <v>826</v>
      </c>
      <c r="K85" s="19"/>
      <c r="L85" s="19"/>
    </row>
    <row r="86" spans="1:13" ht="30" customHeight="1" thickBot="1">
      <c r="A86" s="22">
        <v>3</v>
      </c>
      <c r="B86" s="111" t="s">
        <v>110</v>
      </c>
      <c r="C86" s="1">
        <v>2010</v>
      </c>
      <c r="D86" s="23">
        <v>9.7100000000000009</v>
      </c>
      <c r="E86" s="15">
        <f>IF(AND(D86&gt;6,D86&lt;13),ROUNDDOWN(46.0849*(13-D86)^1.81,0),"0")</f>
        <v>397</v>
      </c>
      <c r="F86" s="25">
        <v>2.48</v>
      </c>
      <c r="G86" s="17">
        <f>IF(AND(F86&gt;2.2,F86&lt;9),ROUNDDOWN(0.188807*((F86*100)-210)^1.41,0),"0")</f>
        <v>31</v>
      </c>
      <c r="H86" s="27">
        <v>4.7</v>
      </c>
      <c r="I86" s="18">
        <f>IF(AND(H86&gt;1.5,H86&lt;23),ROUNDDOWN(56.0211*(H86-1.5)^1.05,0),"0")</f>
        <v>190</v>
      </c>
      <c r="J86" s="19">
        <f>E86+G86+I86</f>
        <v>618</v>
      </c>
      <c r="K86" s="19"/>
      <c r="L86" s="19" t="s">
        <v>11</v>
      </c>
    </row>
    <row r="87" spans="1:13" ht="30" customHeight="1" thickBot="1">
      <c r="A87" s="22">
        <v>4</v>
      </c>
      <c r="B87" s="111" t="s">
        <v>108</v>
      </c>
      <c r="C87" s="1">
        <v>2010</v>
      </c>
      <c r="D87" s="23">
        <v>9.32</v>
      </c>
      <c r="E87" s="15">
        <f>IF(AND(D87&gt;6,D87&lt;13),ROUNDDOWN(46.0849*(13-D87)^1.81,0),"0")</f>
        <v>487</v>
      </c>
      <c r="F87" s="25">
        <v>2.83</v>
      </c>
      <c r="G87" s="17">
        <f>IF(AND(F87&gt;2.2,F87&lt;9),ROUNDDOWN(0.188807*((F87*100)-210)^1.41,0),"0")</f>
        <v>80</v>
      </c>
      <c r="H87" s="27">
        <v>4.9000000000000004</v>
      </c>
      <c r="I87" s="18">
        <f>IF(AND(H87&gt;1.5,H87&lt;23),ROUNDDOWN(56.0211*(H87-1.5)^1.05,0),"0")</f>
        <v>202</v>
      </c>
      <c r="J87" s="19">
        <f>E87+G87+I87</f>
        <v>769</v>
      </c>
      <c r="K87" s="19"/>
      <c r="L87" s="52" t="s">
        <v>39</v>
      </c>
      <c r="M87" s="31">
        <f>J84+J85+J86+J87+M84</f>
        <v>3815</v>
      </c>
    </row>
    <row r="88" spans="1:13" ht="30" customHeight="1" thickBot="1">
      <c r="A88" s="32">
        <v>5</v>
      </c>
      <c r="B88" s="33"/>
      <c r="C88" s="33"/>
      <c r="D88" s="34"/>
      <c r="E88" s="15" t="str">
        <f>IF(AND(D88&gt;6,D88&lt;13),ROUNDDOWN(46.0849*(13-D88)^1.81,0),"0")</f>
        <v>0</v>
      </c>
      <c r="F88" s="36"/>
      <c r="G88" s="17" t="str">
        <f>IF(AND(F88&gt;2.2,F88&lt;9),ROUNDDOWN(0.188807*((F88*100)-210)^1.41,0),"0")</f>
        <v>0</v>
      </c>
      <c r="H88" s="38"/>
      <c r="I88" s="18" t="str">
        <f>IF(AND(H88&gt;1.5,H88&lt;23),ROUNDDOWN(56.0211*(H88-1.5)^1.05,0),"0")</f>
        <v>0</v>
      </c>
      <c r="J88" s="19">
        <f>E88+G88+I88</f>
        <v>0</v>
      </c>
      <c r="K88" s="19"/>
      <c r="L88" s="19"/>
      <c r="M88" s="40"/>
    </row>
    <row r="89" spans="1:13" ht="15.75" thickBot="1"/>
    <row r="90" spans="1:13" ht="54.95" customHeight="1" thickBot="1">
      <c r="A90" s="50"/>
      <c r="B90" s="109" t="s">
        <v>67</v>
      </c>
      <c r="C90" s="4"/>
      <c r="D90" s="4"/>
      <c r="E90" s="4"/>
      <c r="F90" s="4" t="s">
        <v>1</v>
      </c>
      <c r="G90" s="118">
        <v>5</v>
      </c>
      <c r="H90" s="5" t="s">
        <v>101</v>
      </c>
      <c r="I90" s="6"/>
      <c r="J90" s="6"/>
      <c r="K90" s="6"/>
      <c r="L90" s="6"/>
      <c r="M90" s="7">
        <v>12</v>
      </c>
    </row>
    <row r="91" spans="1:13" ht="21.75" thickBot="1">
      <c r="B91" s="1" t="s">
        <v>2</v>
      </c>
      <c r="C91" s="1" t="s">
        <v>3</v>
      </c>
      <c r="D91" s="8" t="s">
        <v>4</v>
      </c>
      <c r="E91" s="6" t="s">
        <v>5</v>
      </c>
      <c r="F91" s="8" t="s">
        <v>6</v>
      </c>
      <c r="G91" s="6" t="s">
        <v>5</v>
      </c>
      <c r="H91" s="9" t="s">
        <v>7</v>
      </c>
      <c r="I91" s="6" t="s">
        <v>5</v>
      </c>
      <c r="J91" s="10" t="s">
        <v>8</v>
      </c>
      <c r="K91" s="10"/>
      <c r="L91" s="11" t="s">
        <v>9</v>
      </c>
      <c r="M91" s="6" t="s">
        <v>5</v>
      </c>
    </row>
    <row r="92" spans="1:13" ht="30" customHeight="1" thickBot="1">
      <c r="A92" s="12">
        <v>1</v>
      </c>
      <c r="B92" s="121" t="s">
        <v>293</v>
      </c>
      <c r="C92" s="13">
        <v>2009</v>
      </c>
      <c r="D92" s="14">
        <v>9.5500000000000007</v>
      </c>
      <c r="E92" s="15">
        <f>IF(AND(D92&gt;6,D92&lt;13),ROUNDDOWN(46.0849*(13-D92)^1.81,0),"0")</f>
        <v>433</v>
      </c>
      <c r="F92" s="16">
        <v>3.06</v>
      </c>
      <c r="G92" s="17">
        <f>IF(AND(F92&gt;2.2,F92&lt;9),ROUNDDOWN(0.188807*((F92*100)-210)^1.41,0),"0")</f>
        <v>117</v>
      </c>
      <c r="H92" s="16">
        <v>6.7</v>
      </c>
      <c r="I92" s="18">
        <f>IF(AND(H92&gt;1.5,H92&lt;23),ROUNDDOWN(56.0211*(H92-1.5)^1.05,0),"0")</f>
        <v>316</v>
      </c>
      <c r="J92" s="19">
        <f>E92+G92+I92</f>
        <v>866</v>
      </c>
      <c r="K92" s="19"/>
      <c r="L92" s="20">
        <v>118.35</v>
      </c>
      <c r="M92" s="21">
        <f>IF(AND(L92&gt;60,L92&lt;185),ROUNDDOWN(0.19889*(185-L92)^1.88,0),"0")</f>
        <v>533</v>
      </c>
    </row>
    <row r="93" spans="1:13" ht="30" customHeight="1" thickBot="1">
      <c r="A93" s="22">
        <v>2</v>
      </c>
      <c r="B93" s="111" t="s">
        <v>294</v>
      </c>
      <c r="C93" s="1">
        <v>2010</v>
      </c>
      <c r="D93" s="23">
        <v>9.2100000000000009</v>
      </c>
      <c r="E93" s="15">
        <f>IF(AND(D93&gt;6,D93&lt;13),ROUNDDOWN(46.0849*(13-D93)^1.81,0),"0")</f>
        <v>513</v>
      </c>
      <c r="F93" s="25">
        <v>3.39</v>
      </c>
      <c r="G93" s="17">
        <f>IF(AND(F93&gt;2.2,F93&lt;9),ROUNDDOWN(0.188807*((F93*100)-210)^1.41,0),"0")</f>
        <v>178</v>
      </c>
      <c r="H93" s="27">
        <v>5.3</v>
      </c>
      <c r="I93" s="18">
        <f>IF(AND(H93&gt;1.5,H93&lt;23),ROUNDDOWN(56.0211*(H93-1.5)^1.05,0),"0")</f>
        <v>227</v>
      </c>
      <c r="J93" s="19">
        <f>E93+G93+I93</f>
        <v>918</v>
      </c>
      <c r="K93" s="19"/>
      <c r="L93" s="19"/>
    </row>
    <row r="94" spans="1:13" ht="30" customHeight="1" thickBot="1">
      <c r="A94" s="22">
        <v>3</v>
      </c>
      <c r="B94" s="111" t="s">
        <v>295</v>
      </c>
      <c r="C94" s="1">
        <v>2011</v>
      </c>
      <c r="D94" s="23">
        <v>9.8800000000000008</v>
      </c>
      <c r="E94" s="15">
        <f>IF(AND(D94&gt;6,D94&lt;13),ROUNDDOWN(46.0849*(13-D94)^1.81,0),"0")</f>
        <v>361</v>
      </c>
      <c r="F94" s="25">
        <v>3.78</v>
      </c>
      <c r="G94" s="17">
        <f>IF(AND(F94&gt;2.2,F94&lt;9),ROUNDDOWN(0.188807*((F94*100)-210)^1.41,0),"0")</f>
        <v>259</v>
      </c>
      <c r="H94" s="27">
        <v>5.5</v>
      </c>
      <c r="I94" s="18">
        <f>IF(AND(H94&gt;1.5,H94&lt;23),ROUNDDOWN(56.0211*(H94-1.5)^1.05,0),"0")</f>
        <v>240</v>
      </c>
      <c r="J94" s="19">
        <f>E94+G94+I94</f>
        <v>860</v>
      </c>
      <c r="K94" s="19"/>
      <c r="L94" s="19" t="s">
        <v>11</v>
      </c>
    </row>
    <row r="95" spans="1:13" ht="30" customHeight="1" thickBot="1">
      <c r="A95" s="22">
        <v>4</v>
      </c>
      <c r="B95" s="111" t="s">
        <v>296</v>
      </c>
      <c r="C95" s="1">
        <v>2010</v>
      </c>
      <c r="D95" s="23">
        <v>10.76</v>
      </c>
      <c r="E95" s="15">
        <f>IF(AND(D95&gt;6,D95&lt;13),ROUNDDOWN(46.0849*(13-D95)^1.81,0),"0")</f>
        <v>198</v>
      </c>
      <c r="F95" s="25">
        <v>2.62</v>
      </c>
      <c r="G95" s="17">
        <f>IF(AND(F95&gt;2.2,F95&lt;9),ROUNDDOWN(0.188807*((F95*100)-210)^1.41,0),"0")</f>
        <v>49</v>
      </c>
      <c r="H95" s="27">
        <v>5.5</v>
      </c>
      <c r="I95" s="18">
        <f>IF(AND(H95&gt;1.5,H95&lt;23),ROUNDDOWN(56.0211*(H95-1.5)^1.05,0),"0")</f>
        <v>240</v>
      </c>
      <c r="J95" s="19">
        <f>E95+G95+I95</f>
        <v>487</v>
      </c>
      <c r="K95" s="19"/>
      <c r="L95" s="52" t="s">
        <v>40</v>
      </c>
      <c r="M95" s="31">
        <f>J93+J94+J95+J92+M92</f>
        <v>3664</v>
      </c>
    </row>
    <row r="96" spans="1:13" ht="30" customHeight="1" thickBot="1">
      <c r="A96" s="32">
        <v>5</v>
      </c>
      <c r="B96" s="119" t="s">
        <v>297</v>
      </c>
      <c r="C96" s="33">
        <v>2011</v>
      </c>
      <c r="D96" s="34"/>
      <c r="E96" s="15" t="str">
        <f>IF(AND(D96&gt;6,D96&lt;13),ROUNDDOWN(46.0849*(13-D96)^1.81,0),"0")</f>
        <v>0</v>
      </c>
      <c r="F96" s="36">
        <v>3.07</v>
      </c>
      <c r="G96" s="17">
        <f>IF(AND(F96&gt;2.2,F96&lt;9),ROUNDDOWN(0.188807*((F96*100)-210)^1.41,0),"0")</f>
        <v>119</v>
      </c>
      <c r="H96" s="38">
        <v>4.2</v>
      </c>
      <c r="I96" s="18">
        <f>IF(AND(H96&gt;1.5,H96&lt;23),ROUNDDOWN(56.0211*(H96-1.5)^1.05,0),"0")</f>
        <v>158</v>
      </c>
      <c r="J96" s="19">
        <f>E96+G96+I96</f>
        <v>277</v>
      </c>
      <c r="K96" s="19"/>
      <c r="L96" s="19"/>
      <c r="M96" s="40"/>
    </row>
    <row r="97" spans="1:13" ht="15.75" thickBot="1"/>
    <row r="98" spans="1:13" ht="54.95" customHeight="1" thickBot="1">
      <c r="A98" s="50"/>
      <c r="B98" s="109" t="s">
        <v>14</v>
      </c>
      <c r="C98" s="4"/>
      <c r="D98" s="4"/>
      <c r="E98" s="4"/>
      <c r="F98" s="4" t="s">
        <v>1</v>
      </c>
      <c r="G98" s="118">
        <v>6</v>
      </c>
      <c r="H98" s="5" t="s">
        <v>101</v>
      </c>
      <c r="I98" s="6"/>
      <c r="J98" s="6"/>
      <c r="K98" s="6"/>
      <c r="L98" s="6"/>
      <c r="M98" s="7">
        <v>13</v>
      </c>
    </row>
    <row r="99" spans="1:13" ht="21.75" thickBot="1">
      <c r="B99" s="1" t="s">
        <v>2</v>
      </c>
      <c r="C99" s="1" t="s">
        <v>3</v>
      </c>
      <c r="D99" s="8" t="s">
        <v>4</v>
      </c>
      <c r="E99" s="6" t="s">
        <v>5</v>
      </c>
      <c r="F99" s="8" t="s">
        <v>6</v>
      </c>
      <c r="G99" s="6" t="s">
        <v>5</v>
      </c>
      <c r="H99" s="9" t="s">
        <v>7</v>
      </c>
      <c r="I99" s="6" t="s">
        <v>5</v>
      </c>
      <c r="J99" s="10" t="s">
        <v>8</v>
      </c>
      <c r="K99" s="10"/>
      <c r="L99" s="11" t="s">
        <v>9</v>
      </c>
      <c r="M99" s="6" t="s">
        <v>5</v>
      </c>
    </row>
    <row r="100" spans="1:13" ht="30" customHeight="1" thickBot="1">
      <c r="A100" s="12">
        <v>1</v>
      </c>
      <c r="B100" s="111" t="s">
        <v>60</v>
      </c>
      <c r="C100" s="1">
        <v>2009</v>
      </c>
      <c r="D100" s="14">
        <v>9.1199999999999992</v>
      </c>
      <c r="E100" s="15">
        <f>IF(AND(D100&gt;6,D100&lt;13),ROUNDDOWN(46.0849*(13-D100)^1.81,0),"0")</f>
        <v>536</v>
      </c>
      <c r="F100" s="16">
        <v>2.95</v>
      </c>
      <c r="G100" s="17">
        <f>IF(AND(F100&gt;2.2,F100&lt;9),ROUNDDOWN(0.188807*((F100*100)-210)^1.41,0),"0")</f>
        <v>99</v>
      </c>
      <c r="H100" s="16">
        <v>5.0999999999999996</v>
      </c>
      <c r="I100" s="18">
        <f>IF(AND(H100&gt;1.5,H100&lt;23),ROUNDDOWN(56.0211*(H100-1.5)^1.05,0),"0")</f>
        <v>215</v>
      </c>
      <c r="J100" s="19">
        <f>E100+G100+I100</f>
        <v>850</v>
      </c>
      <c r="K100" s="19"/>
      <c r="L100" s="20">
        <v>116.67</v>
      </c>
      <c r="M100" s="21">
        <f>IF(AND(L100&gt;60,L100&lt;185),ROUNDDOWN(0.19889*(185-L100)^1.88,0),"0")</f>
        <v>559</v>
      </c>
    </row>
    <row r="101" spans="1:13" ht="30" customHeight="1" thickBot="1">
      <c r="A101" s="22">
        <v>2</v>
      </c>
      <c r="B101" s="111" t="s">
        <v>71</v>
      </c>
      <c r="C101" s="1">
        <v>2011</v>
      </c>
      <c r="D101" s="23">
        <v>9.06</v>
      </c>
      <c r="E101" s="15">
        <f>IF(AND(D101&gt;6,D101&lt;13),ROUNDDOWN(46.0849*(13-D101)^1.81,0),"0")</f>
        <v>551</v>
      </c>
      <c r="F101" s="25">
        <v>2.8</v>
      </c>
      <c r="G101" s="17">
        <f>IF(AND(F101&gt;2.2,F101&lt;9),ROUNDDOWN(0.188807*((F101*100)-210)^1.41,0),"0")</f>
        <v>75</v>
      </c>
      <c r="H101" s="27">
        <v>7</v>
      </c>
      <c r="I101" s="18">
        <f>IF(AND(H101&gt;1.5,H101&lt;23),ROUNDDOWN(56.0211*(H101-1.5)^1.05,0),"0")</f>
        <v>335</v>
      </c>
      <c r="J101" s="19">
        <f>E101+G101+I101</f>
        <v>961</v>
      </c>
      <c r="K101" s="19"/>
      <c r="L101" s="19"/>
    </row>
    <row r="102" spans="1:13" ht="30" customHeight="1" thickBot="1">
      <c r="A102" s="22">
        <v>3</v>
      </c>
      <c r="B102" s="111" t="s">
        <v>298</v>
      </c>
      <c r="C102" s="1">
        <v>2011</v>
      </c>
      <c r="D102" s="139">
        <v>9.3000000000000007</v>
      </c>
      <c r="E102" s="15">
        <f>IF(AND(D102&gt;6,D102&lt;13),ROUNDDOWN(46.0849*(13-D102)^1.81,0),"0")</f>
        <v>492</v>
      </c>
      <c r="F102" s="25">
        <v>2.7</v>
      </c>
      <c r="G102" s="17">
        <f>IF(AND(F102&gt;2.2,F102&lt;9),ROUNDDOWN(0.188807*((F102*100)-210)^1.41,0),"0")</f>
        <v>60</v>
      </c>
      <c r="H102" s="27">
        <v>4.5</v>
      </c>
      <c r="I102" s="18">
        <f>IF(AND(H102&gt;1.5,H102&lt;23),ROUNDDOWN(56.0211*(H102-1.5)^1.05,0),"0")</f>
        <v>177</v>
      </c>
      <c r="J102" s="19">
        <f>E102+G102+I102</f>
        <v>729</v>
      </c>
      <c r="K102" s="19"/>
      <c r="L102" s="19" t="s">
        <v>11</v>
      </c>
    </row>
    <row r="103" spans="1:13" ht="30" customHeight="1" thickBot="1">
      <c r="A103" s="22">
        <v>4</v>
      </c>
      <c r="B103" s="111" t="s">
        <v>299</v>
      </c>
      <c r="C103" s="1">
        <v>2011</v>
      </c>
      <c r="D103" s="23">
        <v>9.99</v>
      </c>
      <c r="E103" s="15">
        <f>IF(AND(D103&gt;6,D103&lt;13),ROUNDDOWN(46.0849*(13-D103)^1.81,0),"0")</f>
        <v>338</v>
      </c>
      <c r="F103" s="25">
        <v>2.4700000000000002</v>
      </c>
      <c r="G103" s="17">
        <f>IF(AND(F103&gt;2.2,F103&lt;9),ROUNDDOWN(0.188807*((F103*100)-210)^1.41,0),"0")</f>
        <v>30</v>
      </c>
      <c r="H103" s="27">
        <v>3.9</v>
      </c>
      <c r="I103" s="18">
        <f>IF(AND(H103&gt;1.5,H103&lt;23),ROUNDDOWN(56.0211*(H103-1.5)^1.05,0),"0")</f>
        <v>140</v>
      </c>
      <c r="J103" s="19">
        <f>E103+G103+I103</f>
        <v>508</v>
      </c>
      <c r="K103" s="19"/>
      <c r="L103" s="52" t="s">
        <v>42</v>
      </c>
      <c r="M103" s="31">
        <f>J100+J101+J102+J103+M100</f>
        <v>3607</v>
      </c>
    </row>
    <row r="104" spans="1:13" ht="30" customHeight="1" thickBot="1">
      <c r="A104" s="32">
        <v>5</v>
      </c>
      <c r="B104" s="33"/>
      <c r="C104" s="33"/>
      <c r="D104" s="34"/>
      <c r="E104" s="15" t="str">
        <f>IF(AND(D104&gt;6,D104&lt;13),ROUNDDOWN(46.0849*(13-D104)^1.81,0),"0")</f>
        <v>0</v>
      </c>
      <c r="F104" s="36"/>
      <c r="G104" s="17" t="str">
        <f>IF(AND(F104&gt;2.2,F104&lt;9),ROUNDDOWN(0.188807*((F104*100)-210)^1.41,0),"0")</f>
        <v>0</v>
      </c>
      <c r="H104" s="38"/>
      <c r="I104" s="18" t="str">
        <f>IF(AND(H104&gt;1.5,H104&lt;23),ROUNDDOWN(56.0211*(H104-1.5)^1.05,0),"0")</f>
        <v>0</v>
      </c>
      <c r="J104" s="19">
        <f>E104+G104+I104</f>
        <v>0</v>
      </c>
      <c r="K104" s="19"/>
      <c r="L104" s="19"/>
      <c r="M104" s="40"/>
    </row>
    <row r="105" spans="1:13" ht="15.75" thickBot="1"/>
    <row r="106" spans="1:13" ht="54.95" customHeight="1" thickBot="1">
      <c r="A106" s="50"/>
      <c r="B106" s="109" t="s">
        <v>41</v>
      </c>
      <c r="C106" s="4"/>
      <c r="D106" s="4"/>
      <c r="E106" s="4"/>
      <c r="F106" s="4" t="s">
        <v>1</v>
      </c>
      <c r="G106" s="118">
        <v>4</v>
      </c>
      <c r="H106" s="5" t="s">
        <v>101</v>
      </c>
      <c r="I106" s="6"/>
      <c r="J106" s="6"/>
      <c r="K106" s="6"/>
      <c r="L106" s="6"/>
      <c r="M106" s="7">
        <v>14</v>
      </c>
    </row>
    <row r="107" spans="1:13" ht="21.75" thickBot="1">
      <c r="B107" s="1" t="s">
        <v>2</v>
      </c>
      <c r="C107" s="1" t="s">
        <v>3</v>
      </c>
      <c r="D107" s="8" t="s">
        <v>4</v>
      </c>
      <c r="E107" s="6" t="s">
        <v>5</v>
      </c>
      <c r="F107" s="8" t="s">
        <v>6</v>
      </c>
      <c r="G107" s="6" t="s">
        <v>5</v>
      </c>
      <c r="H107" s="9" t="s">
        <v>7</v>
      </c>
      <c r="I107" s="6" t="s">
        <v>5</v>
      </c>
      <c r="J107" s="10" t="s">
        <v>8</v>
      </c>
      <c r="K107" s="10"/>
      <c r="L107" s="11" t="s">
        <v>9</v>
      </c>
      <c r="M107" s="6" t="s">
        <v>5</v>
      </c>
    </row>
    <row r="108" spans="1:13" ht="30" customHeight="1" thickBot="1">
      <c r="A108" s="12">
        <v>1</v>
      </c>
      <c r="B108" s="121" t="s">
        <v>305</v>
      </c>
      <c r="C108" s="13">
        <v>2009</v>
      </c>
      <c r="D108" s="143">
        <v>9.3000000000000007</v>
      </c>
      <c r="E108" s="15">
        <f>IF(AND(D108&gt;6,D108&lt;13),ROUNDDOWN(46.0849*(13-D108)^1.81,0),"0")</f>
        <v>492</v>
      </c>
      <c r="F108" s="16">
        <v>3.2</v>
      </c>
      <c r="G108" s="17">
        <f>IF(AND(F108&gt;2.2,F108&lt;9),ROUNDDOWN(0.188807*((F108*100)-210)^1.41,0),"0")</f>
        <v>142</v>
      </c>
      <c r="H108" s="16">
        <v>3.2</v>
      </c>
      <c r="I108" s="18">
        <f>IF(AND(H108&gt;1.5,H108&lt;23),ROUNDDOWN(56.0211*(H108-1.5)^1.05,0),"0")</f>
        <v>97</v>
      </c>
      <c r="J108" s="19">
        <f>E108+G108+I108</f>
        <v>731</v>
      </c>
      <c r="K108" s="19"/>
      <c r="L108" s="20">
        <v>113.28</v>
      </c>
      <c r="M108" s="21">
        <f>IF(AND(L108&gt;60,L108&lt;185),ROUNDDOWN(0.19889*(185-L108)^1.88,0),"0")</f>
        <v>612</v>
      </c>
    </row>
    <row r="109" spans="1:13" ht="30" customHeight="1" thickBot="1">
      <c r="A109" s="22">
        <v>2</v>
      </c>
      <c r="B109" s="111" t="s">
        <v>306</v>
      </c>
      <c r="C109" s="1">
        <v>2011</v>
      </c>
      <c r="D109" s="23">
        <v>9.8699999999999992</v>
      </c>
      <c r="E109" s="15">
        <f>IF(AND(D109&gt;6,D109&lt;13),ROUNDDOWN(46.0849*(13-D109)^1.81,0),"0")</f>
        <v>363</v>
      </c>
      <c r="F109" s="25">
        <v>2.78</v>
      </c>
      <c r="G109" s="17">
        <f>IF(AND(F109&gt;2.2,F109&lt;9),ROUNDDOWN(0.188807*((F109*100)-210)^1.41,0),"0")</f>
        <v>72</v>
      </c>
      <c r="H109" s="27">
        <v>4.9000000000000004</v>
      </c>
      <c r="I109" s="18">
        <f>IF(AND(H109&gt;1.5,H109&lt;23),ROUNDDOWN(56.0211*(H109-1.5)^1.05,0),"0")</f>
        <v>202</v>
      </c>
      <c r="J109" s="19">
        <f>E109+G109+I109</f>
        <v>637</v>
      </c>
      <c r="K109" s="19"/>
      <c r="L109" s="19"/>
    </row>
    <row r="110" spans="1:13" ht="30" customHeight="1" thickBot="1">
      <c r="A110" s="22">
        <v>3</v>
      </c>
      <c r="B110" s="111" t="s">
        <v>307</v>
      </c>
      <c r="C110" s="1">
        <v>2011</v>
      </c>
      <c r="D110" s="23">
        <v>9.86</v>
      </c>
      <c r="E110" s="15">
        <f>IF(AND(D110&gt;6,D110&lt;13),ROUNDDOWN(46.0849*(13-D110)^1.81,0),"0")</f>
        <v>365</v>
      </c>
      <c r="F110" s="25">
        <v>2.74</v>
      </c>
      <c r="G110" s="17">
        <f>IF(AND(F110&gt;2.2,F110&lt;9),ROUNDDOWN(0.188807*((F110*100)-210)^1.41,0),"0")</f>
        <v>66</v>
      </c>
      <c r="H110" s="27">
        <v>4.7</v>
      </c>
      <c r="I110" s="18">
        <f>IF(AND(H110&gt;1.5,H110&lt;23),ROUNDDOWN(56.0211*(H110-1.5)^1.05,0),"0")</f>
        <v>190</v>
      </c>
      <c r="J110" s="19">
        <f>E110+G110+I110</f>
        <v>621</v>
      </c>
      <c r="K110" s="19"/>
      <c r="L110" s="19" t="s">
        <v>11</v>
      </c>
    </row>
    <row r="111" spans="1:13" ht="30" customHeight="1" thickBot="1">
      <c r="A111" s="22">
        <v>4</v>
      </c>
      <c r="B111" s="111" t="s">
        <v>308</v>
      </c>
      <c r="C111" s="1">
        <v>2010</v>
      </c>
      <c r="D111" s="23">
        <v>9.69</v>
      </c>
      <c r="E111" s="15">
        <f>IF(AND(D111&gt;6,D111&lt;13),ROUNDDOWN(46.0849*(13-D111)^1.81,0),"0")</f>
        <v>402</v>
      </c>
      <c r="F111" s="25">
        <v>2.8</v>
      </c>
      <c r="G111" s="17">
        <f>IF(AND(F111&gt;2.2,F111&lt;9),ROUNDDOWN(0.188807*((F111*100)-210)^1.41,0),"0")</f>
        <v>75</v>
      </c>
      <c r="H111" s="27">
        <v>3.8</v>
      </c>
      <c r="I111" s="18">
        <f>IF(AND(H111&gt;1.5,H111&lt;23),ROUNDDOWN(56.0211*(H111-1.5)^1.05,0),"0")</f>
        <v>134</v>
      </c>
      <c r="J111" s="19">
        <f>E111+G111+I111</f>
        <v>611</v>
      </c>
      <c r="K111" s="19"/>
      <c r="L111" s="52" t="s">
        <v>43</v>
      </c>
      <c r="M111" s="31">
        <f>J108+J109+J110+J111+M108</f>
        <v>3212</v>
      </c>
    </row>
    <row r="112" spans="1:13" ht="30" customHeight="1" thickBot="1">
      <c r="A112" s="32">
        <v>5</v>
      </c>
      <c r="B112" s="33"/>
      <c r="C112" s="33"/>
      <c r="D112" s="34"/>
      <c r="E112" s="15" t="str">
        <f>IF(AND(D112&gt;6,D112&lt;13),ROUNDDOWN(46.0849*(13-D112)^1.81,0),"0")</f>
        <v>0</v>
      </c>
      <c r="F112" s="36"/>
      <c r="G112" s="17" t="str">
        <f>IF(AND(F112&gt;2.2,F112&lt;9),ROUNDDOWN(0.188807*((F112*100)-210)^1.41,0),"0")</f>
        <v>0</v>
      </c>
      <c r="H112" s="38"/>
      <c r="I112" s="18" t="str">
        <f>IF(AND(H112&gt;1.5,H112&lt;23),ROUNDDOWN(56.0211*(H112-1.5)^1.05,0),"0")</f>
        <v>0</v>
      </c>
      <c r="J112" s="19">
        <f>E112+G112+I112</f>
        <v>0</v>
      </c>
      <c r="K112" s="19"/>
      <c r="L112" s="19"/>
      <c r="M112" s="40"/>
    </row>
    <row r="113" spans="1:13" ht="15.75" thickBot="1"/>
    <row r="114" spans="1:13" ht="54.95" customHeight="1" thickBot="1">
      <c r="A114" s="50"/>
      <c r="B114" s="109" t="s">
        <v>26</v>
      </c>
      <c r="C114" s="4"/>
      <c r="D114" s="4"/>
      <c r="E114" s="4"/>
      <c r="F114" s="4" t="s">
        <v>1</v>
      </c>
      <c r="G114" s="118">
        <v>8</v>
      </c>
      <c r="H114" s="5" t="s">
        <v>101</v>
      </c>
      <c r="I114" s="6"/>
      <c r="J114" s="6"/>
      <c r="K114" s="6"/>
      <c r="L114" s="6"/>
      <c r="M114" s="7">
        <v>15</v>
      </c>
    </row>
    <row r="115" spans="1:13" ht="21.75" thickBot="1">
      <c r="B115" s="1" t="s">
        <v>2</v>
      </c>
      <c r="C115" s="1" t="s">
        <v>3</v>
      </c>
      <c r="D115" s="8" t="s">
        <v>4</v>
      </c>
      <c r="E115" s="6" t="s">
        <v>5</v>
      </c>
      <c r="F115" s="8" t="s">
        <v>6</v>
      </c>
      <c r="G115" s="6" t="s">
        <v>5</v>
      </c>
      <c r="H115" s="9" t="s">
        <v>7</v>
      </c>
      <c r="I115" s="6" t="s">
        <v>5</v>
      </c>
      <c r="J115" s="10" t="s">
        <v>8</v>
      </c>
      <c r="K115" s="10"/>
      <c r="L115" s="11" t="s">
        <v>9</v>
      </c>
      <c r="M115" s="6" t="s">
        <v>5</v>
      </c>
    </row>
    <row r="116" spans="1:13" ht="30" customHeight="1" thickBot="1">
      <c r="A116" s="12">
        <v>1</v>
      </c>
      <c r="B116" s="121" t="s">
        <v>300</v>
      </c>
      <c r="C116" s="13">
        <v>2009</v>
      </c>
      <c r="D116" s="14">
        <v>9.93</v>
      </c>
      <c r="E116" s="15">
        <f>IF(AND(D116&gt;6,D116&lt;13),ROUNDDOWN(46.0849*(13-D116)^1.81,0),"0")</f>
        <v>350</v>
      </c>
      <c r="F116" s="16">
        <v>2.64</v>
      </c>
      <c r="G116" s="17">
        <f>IF(AND(F116&gt;2.2,F116&lt;9),ROUNDDOWN(0.188807*((F116*100)-210)^1.41,0),"0")</f>
        <v>52</v>
      </c>
      <c r="H116" s="16">
        <v>4</v>
      </c>
      <c r="I116" s="18">
        <f>IF(AND(H116&gt;1.5,H116&lt;23),ROUNDDOWN(56.0211*(H116-1.5)^1.05,0),"0")</f>
        <v>146</v>
      </c>
      <c r="J116" s="19">
        <f>E116+G116+I116</f>
        <v>548</v>
      </c>
      <c r="K116" s="19"/>
      <c r="L116" s="20">
        <v>121.84</v>
      </c>
      <c r="M116" s="21">
        <f>IF(AND(L116&gt;60,L116&lt;185),ROUNDDOWN(0.19889*(185-L116)^1.88,0),"0")</f>
        <v>482</v>
      </c>
    </row>
    <row r="117" spans="1:13" ht="30" customHeight="1" thickBot="1">
      <c r="A117" s="22">
        <v>2</v>
      </c>
      <c r="B117" s="111" t="s">
        <v>301</v>
      </c>
      <c r="C117" s="1">
        <v>2011</v>
      </c>
      <c r="D117" s="23">
        <v>10.65</v>
      </c>
      <c r="E117" s="15">
        <f>IF(AND(D117&gt;6,D117&lt;13),ROUNDDOWN(46.0849*(13-D117)^1.81,0),"0")</f>
        <v>216</v>
      </c>
      <c r="F117" s="25">
        <v>2.23</v>
      </c>
      <c r="G117" s="17">
        <f>IF(AND(F117&gt;2.2,F117&lt;9),ROUNDDOWN(0.188807*((F117*100)-210)^1.41,0),"0")</f>
        <v>7</v>
      </c>
      <c r="H117" s="27">
        <v>2.7</v>
      </c>
      <c r="I117" s="18">
        <f>IF(AND(H117&gt;1.5,H117&lt;23),ROUNDDOWN(56.0211*(H117-1.5)^1.05,0),"0")</f>
        <v>67</v>
      </c>
      <c r="J117" s="19">
        <f>E117+G117+I117</f>
        <v>290</v>
      </c>
      <c r="K117" s="19"/>
      <c r="L117" s="19"/>
    </row>
    <row r="118" spans="1:13" ht="30" customHeight="1" thickBot="1">
      <c r="A118" s="22">
        <v>3</v>
      </c>
      <c r="B118" s="111" t="s">
        <v>302</v>
      </c>
      <c r="C118" s="1">
        <v>2012</v>
      </c>
      <c r="D118" s="23">
        <v>9.26</v>
      </c>
      <c r="E118" s="15">
        <f>IF(AND(D118&gt;6,D118&lt;13),ROUNDDOWN(46.0849*(13-D118)^1.81,0),"0")</f>
        <v>501</v>
      </c>
      <c r="F118" s="25">
        <v>2.17</v>
      </c>
      <c r="G118" s="17" t="str">
        <f>IF(AND(F118&gt;2.2,F118&lt;9),ROUNDDOWN(0.188807*((F118*100)-210)^1.41,0),"0")</f>
        <v>0</v>
      </c>
      <c r="H118" s="27">
        <v>5.3</v>
      </c>
      <c r="I118" s="18">
        <f>IF(AND(H118&gt;1.5,H118&lt;23),ROUNDDOWN(56.0211*(H118-1.5)^1.05,0),"0")</f>
        <v>227</v>
      </c>
      <c r="J118" s="19">
        <f>E118+G118+I118</f>
        <v>728</v>
      </c>
      <c r="K118" s="19"/>
      <c r="L118" s="19" t="s">
        <v>11</v>
      </c>
    </row>
    <row r="119" spans="1:13" ht="30" customHeight="1" thickBot="1">
      <c r="A119" s="22">
        <v>4</v>
      </c>
      <c r="B119" s="111" t="s">
        <v>303</v>
      </c>
      <c r="C119" s="1">
        <v>2013</v>
      </c>
      <c r="D119" s="23">
        <v>11.42</v>
      </c>
      <c r="E119" s="15">
        <f>IF(AND(D119&gt;6,D119&lt;13),ROUNDDOWN(46.0849*(13-D119)^1.81,0),"0")</f>
        <v>105</v>
      </c>
      <c r="F119" s="25">
        <v>1.87</v>
      </c>
      <c r="G119" s="17" t="str">
        <f>IF(AND(F119&gt;2.2,F119&lt;9),ROUNDDOWN(0.188807*((F119*100)-210)^1.41,0),"0")</f>
        <v>0</v>
      </c>
      <c r="H119" s="27">
        <v>2.2999999999999998</v>
      </c>
      <c r="I119" s="18">
        <f>IF(AND(H119&gt;1.5,H119&lt;23),ROUNDDOWN(56.0211*(H119-1.5)^1.05,0),"0")</f>
        <v>44</v>
      </c>
      <c r="J119" s="19">
        <f>E119+G119+I119</f>
        <v>149</v>
      </c>
      <c r="K119" s="19"/>
      <c r="L119" s="52" t="s">
        <v>63</v>
      </c>
      <c r="M119" s="31">
        <f>J116+J117+J118+J120+M116</f>
        <v>2499</v>
      </c>
    </row>
    <row r="120" spans="1:13" ht="30" customHeight="1" thickBot="1">
      <c r="A120" s="32">
        <v>5</v>
      </c>
      <c r="B120" s="119" t="s">
        <v>304</v>
      </c>
      <c r="C120" s="33">
        <v>2011</v>
      </c>
      <c r="D120" s="34">
        <v>10.43</v>
      </c>
      <c r="E120" s="15">
        <f>IF(AND(D120&gt;6,D120&lt;13),ROUNDDOWN(46.0849*(13-D120)^1.81,0),"0")</f>
        <v>254</v>
      </c>
      <c r="F120" s="36">
        <v>2.4300000000000002</v>
      </c>
      <c r="G120" s="17">
        <f>IF(AND(F120&gt;2.2,F120&lt;9),ROUNDDOWN(0.188807*((F120*100)-210)^1.41,0),"0")</f>
        <v>26</v>
      </c>
      <c r="H120" s="38">
        <v>4.4000000000000004</v>
      </c>
      <c r="I120" s="18">
        <f>IF(AND(H120&gt;1.5,H120&lt;23),ROUNDDOWN(56.0211*(H120-1.5)^1.05,0),"0")</f>
        <v>171</v>
      </c>
      <c r="J120" s="19">
        <f>E120+G120+I120</f>
        <v>451</v>
      </c>
      <c r="K120" s="19"/>
      <c r="L120" s="19"/>
      <c r="M120" s="40"/>
    </row>
    <row r="122" spans="1:13" ht="54.95" customHeight="1">
      <c r="B122" s="111" t="s">
        <v>99</v>
      </c>
      <c r="C122" s="111" t="s">
        <v>103</v>
      </c>
    </row>
    <row r="123" spans="1:13">
      <c r="A123" s="1">
        <v>1</v>
      </c>
      <c r="B123" s="1" t="str">
        <f>$B$2</f>
        <v>AC JABLONEC</v>
      </c>
      <c r="C123" s="1">
        <f>$M$7</f>
        <v>6289</v>
      </c>
    </row>
    <row r="124" spans="1:13">
      <c r="A124" s="1">
        <v>2</v>
      </c>
      <c r="B124" s="1" t="str">
        <f>$B$10</f>
        <v>TJ LIAZ Jbc B</v>
      </c>
      <c r="C124" s="1">
        <f>$M$15</f>
        <v>5955</v>
      </c>
    </row>
    <row r="125" spans="1:13">
      <c r="A125" s="1">
        <v>3</v>
      </c>
      <c r="B125" s="1" t="str">
        <f>$B$18</f>
        <v>TJ LIAZ Jbc A</v>
      </c>
      <c r="C125" s="1">
        <f>$M$23</f>
        <v>5943</v>
      </c>
    </row>
    <row r="126" spans="1:13">
      <c r="A126" s="1">
        <v>4</v>
      </c>
      <c r="B126" s="1" t="str">
        <f>$B$26</f>
        <v>TJ Sn Varnsdorf A</v>
      </c>
      <c r="C126" s="1">
        <f>$M$31</f>
        <v>4868</v>
      </c>
    </row>
    <row r="127" spans="1:13">
      <c r="A127" s="1">
        <v>5</v>
      </c>
      <c r="B127" s="1" t="str">
        <f>$B$34</f>
        <v>SPARTAK VRCHLABÍ</v>
      </c>
      <c r="C127" s="1">
        <f>$M$39</f>
        <v>4852</v>
      </c>
    </row>
    <row r="128" spans="1:13">
      <c r="A128" s="1">
        <v>6</v>
      </c>
      <c r="B128" s="1" t="str">
        <f>$B$42</f>
        <v>AK SEMILY</v>
      </c>
      <c r="C128" s="1">
        <f>$M$47</f>
        <v>4648</v>
      </c>
    </row>
    <row r="129" spans="1:3">
      <c r="A129" s="1">
        <v>7</v>
      </c>
      <c r="B129" s="1" t="str">
        <f>$B$50</f>
        <v>TJ LIAZ Jbc C</v>
      </c>
      <c r="C129" s="1">
        <f>$M$55</f>
        <v>4435</v>
      </c>
    </row>
    <row r="130" spans="1:3">
      <c r="A130" s="1">
        <v>8</v>
      </c>
      <c r="B130" s="1" t="str">
        <f>$B$58</f>
        <v>TJ Dvůr Králové A</v>
      </c>
      <c r="C130" s="1">
        <f>$M$63</f>
        <v>4378</v>
      </c>
    </row>
    <row r="131" spans="1:3">
      <c r="A131" s="1">
        <v>9</v>
      </c>
      <c r="B131" s="1" t="str">
        <f>$B$66</f>
        <v>AK SEMILY</v>
      </c>
      <c r="C131" s="111">
        <f>$M$71</f>
        <v>4376</v>
      </c>
    </row>
    <row r="132" spans="1:3">
      <c r="A132" s="1">
        <v>10</v>
      </c>
      <c r="B132" s="1" t="str">
        <f>$B$74</f>
        <v>AC Česká Lípa</v>
      </c>
      <c r="C132" s="1">
        <f>$M$79</f>
        <v>3994</v>
      </c>
    </row>
    <row r="133" spans="1:3">
      <c r="A133" s="1">
        <v>11</v>
      </c>
      <c r="B133" s="1" t="str">
        <f>$B$82</f>
        <v>ZŠ a MŠ Višňová</v>
      </c>
      <c r="C133" s="1">
        <f>$M$87</f>
        <v>3815</v>
      </c>
    </row>
    <row r="134" spans="1:3">
      <c r="A134" s="1">
        <v>12</v>
      </c>
      <c r="B134" s="1" t="str">
        <f>$B$90</f>
        <v>TJ LIAZ Jbc E</v>
      </c>
      <c r="C134" s="1">
        <f>$M$95</f>
        <v>3664</v>
      </c>
    </row>
    <row r="135" spans="1:3">
      <c r="A135" s="1">
        <v>13</v>
      </c>
      <c r="B135" s="1" t="str">
        <f>$B$98</f>
        <v>AC Sn Lbc A</v>
      </c>
      <c r="C135" s="1">
        <f>$M$103</f>
        <v>3607</v>
      </c>
    </row>
    <row r="136" spans="1:3">
      <c r="A136" s="1">
        <v>14</v>
      </c>
      <c r="B136" s="1" t="str">
        <f>$B$106</f>
        <v>TJ LIAZ Jbc D</v>
      </c>
      <c r="C136" s="1">
        <f>$M$111</f>
        <v>3212</v>
      </c>
    </row>
    <row r="137" spans="1:3">
      <c r="A137" s="1">
        <v>15</v>
      </c>
      <c r="B137" s="1" t="str">
        <f>$B$114</f>
        <v>AC Sn Lbc B</v>
      </c>
      <c r="C137" s="1">
        <f>$M$119</f>
        <v>2499</v>
      </c>
    </row>
    <row r="138" spans="1:3" ht="54.95" customHeight="1"/>
    <row r="140" spans="1:3" ht="30" customHeight="1"/>
    <row r="141" spans="1:3" ht="30" customHeight="1"/>
    <row r="142" spans="1:3" ht="30" customHeight="1"/>
    <row r="143" spans="1:3" ht="30" customHeight="1"/>
    <row r="144" spans="1:3" ht="30" customHeight="1"/>
    <row r="146" ht="54.95" customHeight="1"/>
    <row r="148" ht="30" customHeight="1"/>
    <row r="149" ht="30" customHeight="1"/>
    <row r="150" ht="30" customHeight="1"/>
    <row r="151" ht="30" customHeight="1"/>
    <row r="152" ht="30" customHeight="1"/>
    <row r="154" ht="54.95" customHeight="1"/>
    <row r="156" ht="30" customHeight="1"/>
    <row r="157" ht="30" customHeight="1"/>
    <row r="158" ht="30" customHeight="1"/>
    <row r="159" ht="30" customHeight="1"/>
    <row r="160" ht="30" customHeight="1"/>
    <row r="162" ht="54.95" customHeight="1"/>
    <row r="164" ht="30" customHeight="1"/>
    <row r="165" ht="30" customHeight="1"/>
    <row r="166" ht="30" customHeight="1"/>
    <row r="167" ht="30" customHeight="1"/>
    <row r="168" ht="30" customHeight="1"/>
    <row r="170" ht="54.95" customHeight="1"/>
    <row r="172" ht="30" customHeight="1"/>
    <row r="173" ht="30" customHeight="1"/>
    <row r="174" ht="30" customHeight="1"/>
    <row r="175" ht="30" customHeight="1"/>
    <row r="176" ht="30" customHeight="1"/>
    <row r="178" ht="54.95" customHeight="1"/>
    <row r="180" ht="30" customHeight="1"/>
    <row r="181" ht="30" customHeight="1"/>
    <row r="182" ht="30" customHeight="1"/>
    <row r="183" ht="30" customHeight="1"/>
    <row r="184" ht="30" customHeight="1"/>
    <row r="186" ht="54.95" customHeight="1"/>
    <row r="187" ht="21.95" customHeight="1"/>
    <row r="188" ht="30" customHeight="1"/>
    <row r="189" ht="30" customHeight="1"/>
    <row r="190" ht="30" customHeight="1"/>
    <row r="191" ht="30" customHeight="1"/>
    <row r="192" ht="30" customHeight="1"/>
    <row r="193" ht="20.100000000000001" customHeight="1"/>
    <row r="194" ht="50.1" customHeight="1"/>
    <row r="195" ht="21.95" customHeight="1"/>
    <row r="196" ht="30" customHeight="1"/>
    <row r="197" ht="30" customHeight="1"/>
    <row r="198" ht="30" customHeight="1"/>
    <row r="199" ht="30" customHeight="1"/>
    <row r="200" ht="30" customHeight="1"/>
    <row r="201" ht="20.100000000000001" customHeight="1"/>
    <row r="202" ht="54.95" customHeight="1"/>
    <row r="203" ht="21.95" customHeight="1"/>
    <row r="204" ht="30" customHeight="1"/>
    <row r="205" ht="30" customHeight="1"/>
    <row r="206" ht="30" customHeight="1"/>
    <row r="207" ht="30" customHeight="1"/>
    <row r="208" ht="30" customHeight="1"/>
    <row r="209" ht="20.100000000000001" customHeight="1"/>
    <row r="210" ht="54.95" customHeight="1"/>
    <row r="211" ht="21.95" customHeight="1"/>
    <row r="212" ht="30" customHeight="1"/>
    <row r="213" ht="30" customHeight="1"/>
    <row r="214" ht="30" customHeight="1"/>
    <row r="215" ht="30" customHeight="1"/>
    <row r="216" ht="30" customHeight="1"/>
    <row r="217" ht="20.100000000000001" customHeight="1"/>
    <row r="218" ht="54.95" customHeight="1"/>
    <row r="219" ht="21.95" customHeight="1"/>
    <row r="220" ht="30" customHeight="1"/>
    <row r="221" ht="30" customHeight="1"/>
    <row r="222" ht="30" customHeight="1"/>
    <row r="223" ht="30" customHeight="1"/>
    <row r="224" ht="30" customHeight="1"/>
    <row r="225" ht="20.100000000000001" customHeight="1"/>
    <row r="226" ht="54.95" customHeight="1"/>
    <row r="227" ht="21.95" customHeight="1"/>
    <row r="228" ht="30" customHeight="1"/>
    <row r="229" ht="30" customHeight="1"/>
    <row r="230" ht="30" customHeight="1"/>
    <row r="231" ht="30" customHeight="1"/>
    <row r="232" ht="30" customHeight="1"/>
    <row r="234" ht="54.95" customHeight="1"/>
    <row r="235" ht="21.95" customHeight="1"/>
    <row r="236" ht="30" customHeight="1"/>
    <row r="237" ht="30" customHeight="1"/>
    <row r="238" ht="30" customHeight="1"/>
    <row r="239" ht="30" customHeight="1"/>
    <row r="240" ht="30" customHeight="1"/>
    <row r="242" ht="54.95" customHeight="1"/>
    <row r="243" ht="21.95" customHeight="1"/>
    <row r="244" ht="30" customHeight="1"/>
    <row r="245" ht="30" customHeight="1"/>
    <row r="246" ht="30" customHeight="1"/>
    <row r="247" ht="30" customHeight="1"/>
    <row r="248" ht="30" customHeight="1"/>
  </sheetData>
  <sortState ref="B123:C137">
    <sortCondition descending="1" ref="C123:C137"/>
  </sortState>
  <pageMargins left="0.31496062992125984" right="0.31496062992125984" top="0.39370078740157483" bottom="0.39370078740157483" header="0.11811023622047245" footer="0.11811023622047245"/>
  <pageSetup paperSize="9" scale="90" fitToWidth="0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44"/>
  <sheetViews>
    <sheetView workbookViewId="0">
      <selection activeCell="B96" sqref="B96"/>
    </sheetView>
  </sheetViews>
  <sheetFormatPr defaultRowHeight="15"/>
  <cols>
    <col min="1" max="1" width="5" style="1" customWidth="1"/>
    <col min="2" max="2" width="24.85546875" style="1" customWidth="1"/>
    <col min="3" max="7" width="9.140625" style="1" customWidth="1"/>
    <col min="8" max="8" width="9.7109375" style="1" customWidth="1"/>
    <col min="9" max="9" width="9.140625" style="1" customWidth="1"/>
    <col min="10" max="10" width="14.5703125" style="1" customWidth="1"/>
    <col min="11" max="11" width="4.42578125" style="1" customWidth="1"/>
    <col min="12" max="12" width="19.7109375" style="1" customWidth="1"/>
    <col min="13" max="13" width="9.5703125" style="1" bestFit="1" customWidth="1"/>
    <col min="14" max="16384" width="9.140625" style="1"/>
  </cols>
  <sheetData>
    <row r="1" spans="1:13" ht="10.5" customHeight="1" thickBot="1"/>
    <row r="2" spans="1:13" ht="54.95" customHeight="1" thickBot="1">
      <c r="A2" s="53"/>
      <c r="B2" s="109" t="s">
        <v>64</v>
      </c>
      <c r="C2" s="4"/>
      <c r="D2" s="4"/>
      <c r="E2" s="4"/>
      <c r="F2" s="4" t="s">
        <v>1</v>
      </c>
      <c r="G2" s="113">
        <v>2</v>
      </c>
      <c r="H2" s="5" t="s">
        <v>102</v>
      </c>
      <c r="I2" s="6"/>
      <c r="J2" s="6"/>
      <c r="K2" s="6"/>
      <c r="L2" s="6"/>
      <c r="M2" s="7">
        <v>1</v>
      </c>
    </row>
    <row r="3" spans="1:13" ht="23.1" customHeight="1" thickBot="1">
      <c r="B3" s="1" t="s">
        <v>2</v>
      </c>
      <c r="C3" s="1" t="s">
        <v>3</v>
      </c>
      <c r="D3" s="8" t="s">
        <v>72</v>
      </c>
      <c r="E3" s="6" t="s">
        <v>5</v>
      </c>
      <c r="F3" s="8" t="s">
        <v>6</v>
      </c>
      <c r="G3" s="6" t="s">
        <v>5</v>
      </c>
      <c r="H3" s="9" t="s">
        <v>73</v>
      </c>
      <c r="I3" s="6" t="s">
        <v>5</v>
      </c>
      <c r="J3" s="10" t="s">
        <v>8</v>
      </c>
      <c r="L3" s="11" t="s">
        <v>9</v>
      </c>
      <c r="M3" s="6" t="s">
        <v>5</v>
      </c>
    </row>
    <row r="4" spans="1:13" ht="30" customHeight="1" thickBot="1">
      <c r="A4" s="55">
        <v>1</v>
      </c>
      <c r="B4" s="114" t="s">
        <v>131</v>
      </c>
      <c r="C4" s="73">
        <v>2007</v>
      </c>
      <c r="D4" s="74">
        <v>8.69</v>
      </c>
      <c r="E4" s="58">
        <f>IF(AND(D4&gt;6,D4&lt;11.5),ROUNDDOWN(58.015*(11.5-D4)^1.81,0),"0")</f>
        <v>376</v>
      </c>
      <c r="F4" s="59">
        <v>3.86</v>
      </c>
      <c r="G4" s="60">
        <f>IF(AND(F4&gt;2.2,F4&lt;9),ROUNDDOWN(0.14354*((F4*100)-220)^1.4,0),"0")</f>
        <v>184</v>
      </c>
      <c r="H4" s="59">
        <v>8.36</v>
      </c>
      <c r="I4" s="61">
        <f>IF(AND(H4&gt;1.5,H4&lt;23),ROUNDDOWN(51.39*(H4-1.5)^1.05,0),"0")</f>
        <v>388</v>
      </c>
      <c r="J4" s="19">
        <f>E4+G4+I4</f>
        <v>948</v>
      </c>
      <c r="L4" s="20">
        <v>88.88</v>
      </c>
      <c r="M4" s="21">
        <f>IF(AND(L4&gt;60,L4&lt;185),ROUNDDOWN(0.19889*(185-L4)^1.88,0),"0")</f>
        <v>1062</v>
      </c>
    </row>
    <row r="5" spans="1:13" ht="30" customHeight="1">
      <c r="A5" s="62">
        <v>2</v>
      </c>
      <c r="B5" s="115" t="s">
        <v>132</v>
      </c>
      <c r="C5" s="75">
        <v>2007</v>
      </c>
      <c r="D5" s="76">
        <v>8.89</v>
      </c>
      <c r="E5" s="24">
        <f>IF(AND(D5&gt;6,D5&lt;11.5),ROUNDDOWN(58.015*(11.5-D5)^1.81,0),"0")</f>
        <v>329</v>
      </c>
      <c r="F5" s="25">
        <v>3.78</v>
      </c>
      <c r="G5" s="26">
        <f>IF(AND(F5&gt;2.2,F5&lt;9),ROUNDDOWN(0.14354*((F5*100)-220)^1.4,0),"0")</f>
        <v>171</v>
      </c>
      <c r="H5" s="27">
        <v>6.86</v>
      </c>
      <c r="I5" s="63">
        <f>IF(AND(H5&gt;1.5,H5&lt;23),ROUNDDOWN(51.39*(H5-1.5)^1.05,0),"0")</f>
        <v>299</v>
      </c>
      <c r="J5" s="19">
        <f>E5+G5+I5</f>
        <v>799</v>
      </c>
      <c r="K5" s="29"/>
      <c r="L5" s="19"/>
    </row>
    <row r="6" spans="1:13" ht="30" customHeight="1" thickBot="1">
      <c r="A6" s="62">
        <v>3</v>
      </c>
      <c r="B6" s="115" t="s">
        <v>78</v>
      </c>
      <c r="C6" s="75">
        <v>2007</v>
      </c>
      <c r="D6" s="76">
        <v>8.86</v>
      </c>
      <c r="E6" s="24">
        <f>IF(AND(D6&gt;6,D6&lt;11.5),ROUNDDOWN(58.015*(11.5-D6)^1.81,0),"0")</f>
        <v>336</v>
      </c>
      <c r="F6" s="25">
        <v>3.94</v>
      </c>
      <c r="G6" s="26">
        <f>IF(AND(F6&gt;2.2,F6&lt;9),ROUNDDOWN(0.14354*((F6*100)-220)^1.4,0),"0")</f>
        <v>196</v>
      </c>
      <c r="H6" s="27">
        <v>7.12</v>
      </c>
      <c r="I6" s="63">
        <f>IF(AND(H6&gt;1.5,H6&lt;23),ROUNDDOWN(51.39*(H6-1.5)^1.05,0),"0")</f>
        <v>314</v>
      </c>
      <c r="J6" s="19">
        <f>E6+G6+I6</f>
        <v>846</v>
      </c>
      <c r="K6" s="29"/>
      <c r="L6" s="19" t="s">
        <v>11</v>
      </c>
    </row>
    <row r="7" spans="1:13" ht="30" customHeight="1" thickBot="1">
      <c r="A7" s="62">
        <v>4</v>
      </c>
      <c r="B7" s="115" t="s">
        <v>79</v>
      </c>
      <c r="C7" s="75">
        <v>2007</v>
      </c>
      <c r="D7" s="76">
        <v>8.99</v>
      </c>
      <c r="E7" s="24">
        <f>IF(AND(D7&gt;6,D7&lt;11.5),ROUNDDOWN(58.015*(11.5-D7)^1.81,0),"0")</f>
        <v>306</v>
      </c>
      <c r="F7" s="25">
        <v>4.1100000000000003</v>
      </c>
      <c r="G7" s="26">
        <f>IF(AND(F7&gt;2.2,F7&lt;9),ROUNDDOWN(0.14354*((F7*100)-220)^1.4,0),"0")</f>
        <v>224</v>
      </c>
      <c r="H7" s="27">
        <v>8</v>
      </c>
      <c r="I7" s="63">
        <f>IF(AND(H7&gt;1.5,H7&lt;23),ROUNDDOWN(51.39*(H7-1.5)^1.05,0),"0")</f>
        <v>366</v>
      </c>
      <c r="J7" s="19">
        <f>E7+G7+I7</f>
        <v>896</v>
      </c>
      <c r="K7" s="29"/>
      <c r="L7" s="64" t="s">
        <v>44</v>
      </c>
      <c r="M7" s="31">
        <f>J4+J5+J6+J7+M4</f>
        <v>4551</v>
      </c>
    </row>
    <row r="8" spans="1:13" ht="30" customHeight="1" thickBot="1">
      <c r="A8" s="65">
        <v>5</v>
      </c>
      <c r="B8" s="117"/>
      <c r="C8" s="66"/>
      <c r="D8" s="67"/>
      <c r="E8" s="68" t="str">
        <f>IF(AND(D8&gt;6,D8&lt;11.5),ROUNDDOWN(58.015*(11.5-D8)^1.81,0),"0")</f>
        <v>0</v>
      </c>
      <c r="F8" s="69"/>
      <c r="G8" s="70" t="str">
        <f>IF(AND(F8&gt;2.2,F8&lt;9),ROUNDDOWN(0.14354*((F8*100)-220)^1.4,0),"0")</f>
        <v>0</v>
      </c>
      <c r="H8" s="71"/>
      <c r="I8" s="72" t="str">
        <f>IF(AND(H8&gt;1.5,H8&lt;23),ROUNDDOWN(51.39*(H8-1.5)^1.05,0),"0")</f>
        <v>0</v>
      </c>
      <c r="J8" s="19">
        <f>E8+G8+I8</f>
        <v>0</v>
      </c>
      <c r="K8" s="29"/>
      <c r="L8" s="19"/>
      <c r="M8" s="40"/>
    </row>
    <row r="9" spans="1:13" ht="15.75" thickBot="1"/>
    <row r="10" spans="1:13" ht="54.95" customHeight="1" thickBot="1">
      <c r="A10" s="53"/>
      <c r="B10" s="109" t="s">
        <v>67</v>
      </c>
      <c r="C10" s="4"/>
      <c r="D10" s="4"/>
      <c r="E10" s="4"/>
      <c r="F10" s="4" t="s">
        <v>1</v>
      </c>
      <c r="G10" s="113">
        <v>11</v>
      </c>
      <c r="H10" s="5" t="s">
        <v>102</v>
      </c>
      <c r="I10" s="6"/>
      <c r="J10" s="6"/>
      <c r="K10" s="6"/>
      <c r="L10" s="6"/>
      <c r="M10" s="7">
        <v>2</v>
      </c>
    </row>
    <row r="11" spans="1:13" ht="21.75" thickBot="1">
      <c r="B11" s="1" t="s">
        <v>2</v>
      </c>
      <c r="C11" s="1" t="s">
        <v>3</v>
      </c>
      <c r="D11" s="8" t="s">
        <v>72</v>
      </c>
      <c r="E11" s="6" t="s">
        <v>5</v>
      </c>
      <c r="F11" s="8" t="s">
        <v>6</v>
      </c>
      <c r="G11" s="6" t="s">
        <v>5</v>
      </c>
      <c r="H11" s="9" t="s">
        <v>73</v>
      </c>
      <c r="I11" s="6" t="s">
        <v>5</v>
      </c>
      <c r="J11" s="10" t="s">
        <v>8</v>
      </c>
      <c r="L11" s="11" t="s">
        <v>9</v>
      </c>
      <c r="M11" s="6" t="s">
        <v>5</v>
      </c>
    </row>
    <row r="12" spans="1:13" ht="30" customHeight="1" thickBot="1">
      <c r="A12" s="12">
        <v>1</v>
      </c>
      <c r="B12" s="121" t="s">
        <v>84</v>
      </c>
      <c r="C12" s="13">
        <v>2006</v>
      </c>
      <c r="D12" s="14">
        <v>9.1300000000000008</v>
      </c>
      <c r="E12" s="15">
        <f>IF(AND(D12&gt;6,D12&lt;11.5),ROUNDDOWN(58.015*(11.5-D12)^1.81,0),"0")</f>
        <v>276</v>
      </c>
      <c r="F12" s="16">
        <v>4.55</v>
      </c>
      <c r="G12" s="17">
        <f>IF(AND(F12&gt;2.2,F12&lt;9),ROUNDDOWN(0.14354*((F12*100)-220)^1.4,0),"0")</f>
        <v>299</v>
      </c>
      <c r="H12" s="16">
        <v>9.75</v>
      </c>
      <c r="I12" s="18">
        <f>IF(AND(H12&gt;1.5,H12&lt;23),ROUNDDOWN(51.39*(H12-1.5)^1.05,0),"0")</f>
        <v>471</v>
      </c>
      <c r="J12" s="19">
        <f>E12+G12+I12</f>
        <v>1046</v>
      </c>
      <c r="L12" s="20">
        <v>91.92</v>
      </c>
      <c r="M12" s="21">
        <f>IF(AND(L12&gt;60,L12&lt;185),ROUNDDOWN(0.19889*(185-L12)^1.88,0),"0")</f>
        <v>1000</v>
      </c>
    </row>
    <row r="13" spans="1:13" ht="30" customHeight="1">
      <c r="A13" s="22">
        <v>2</v>
      </c>
      <c r="B13" s="111" t="s">
        <v>12</v>
      </c>
      <c r="C13" s="1">
        <v>2007</v>
      </c>
      <c r="D13" s="23">
        <v>8.7899999999999991</v>
      </c>
      <c r="E13" s="24">
        <f>IF(AND(D13&gt;6,D13&lt;11.5),ROUNDDOWN(58.015*(11.5-D13)^1.81,0),"0")</f>
        <v>352</v>
      </c>
      <c r="F13" s="25">
        <v>4.22</v>
      </c>
      <c r="G13" s="26">
        <f>IF(AND(F13&gt;2.2,F13&lt;9),ROUNDDOWN(0.14354*((F13*100)-220)^1.4,0),"0")</f>
        <v>242</v>
      </c>
      <c r="H13" s="27">
        <v>5.9</v>
      </c>
      <c r="I13" s="28">
        <f>IF(AND(H13&gt;1.5,H13&lt;23),ROUNDDOWN(51.39*(H13-1.5)^1.05,0),"0")</f>
        <v>243</v>
      </c>
      <c r="J13" s="19">
        <f>E13+G13+I13</f>
        <v>837</v>
      </c>
      <c r="K13" s="29"/>
      <c r="L13" s="19"/>
    </row>
    <row r="14" spans="1:13" ht="30" customHeight="1" thickBot="1">
      <c r="A14" s="22">
        <v>3</v>
      </c>
      <c r="B14" s="111" t="s">
        <v>159</v>
      </c>
      <c r="C14" s="1">
        <v>2006</v>
      </c>
      <c r="D14" s="23">
        <v>9.19</v>
      </c>
      <c r="E14" s="24">
        <f>IF(AND(D14&gt;6,D14&lt;11.5),ROUNDDOWN(58.015*(11.5-D14)^1.81,0),"0")</f>
        <v>264</v>
      </c>
      <c r="F14" s="25">
        <v>3.85</v>
      </c>
      <c r="G14" s="26">
        <f>IF(AND(F14&gt;2.2,F14&lt;9),ROUNDDOWN(0.14354*((F14*100)-220)^1.4,0),"0")</f>
        <v>182</v>
      </c>
      <c r="H14" s="27">
        <v>6.1</v>
      </c>
      <c r="I14" s="28">
        <f>IF(AND(H14&gt;1.5,H14&lt;23),ROUNDDOWN(51.39*(H14-1.5)^1.05,0),"0")</f>
        <v>255</v>
      </c>
      <c r="J14" s="19">
        <f>E14+G14+I14</f>
        <v>701</v>
      </c>
      <c r="K14" s="29"/>
      <c r="L14" s="19" t="s">
        <v>11</v>
      </c>
    </row>
    <row r="15" spans="1:13" ht="30" customHeight="1" thickBot="1">
      <c r="A15" s="22">
        <v>4</v>
      </c>
      <c r="B15" s="111" t="s">
        <v>74</v>
      </c>
      <c r="C15" s="1">
        <v>2006</v>
      </c>
      <c r="D15" s="23">
        <v>8.89</v>
      </c>
      <c r="E15" s="24">
        <f>IF(AND(D15&gt;6,D15&lt;11.5),ROUNDDOWN(58.015*(11.5-D15)^1.81,0),"0")</f>
        <v>329</v>
      </c>
      <c r="F15" s="25">
        <v>4.26</v>
      </c>
      <c r="G15" s="26">
        <f>IF(AND(F15&gt;2.2,F15&lt;9),ROUNDDOWN(0.14354*((F15*100)-220)^1.4,0),"0")</f>
        <v>249</v>
      </c>
      <c r="H15" s="27">
        <v>7.47</v>
      </c>
      <c r="I15" s="28">
        <f>IF(AND(H15&gt;1.5,H15&lt;23),ROUNDDOWN(51.39*(H15-1.5)^1.05,0),"0")</f>
        <v>335</v>
      </c>
      <c r="J15" s="19">
        <f>E15+G15+I15</f>
        <v>913</v>
      </c>
      <c r="K15" s="29"/>
      <c r="L15" s="64" t="s">
        <v>15</v>
      </c>
      <c r="M15" s="31">
        <f>J12+J13+J14+J15+M12</f>
        <v>4497</v>
      </c>
    </row>
    <row r="16" spans="1:13" ht="30" customHeight="1" thickBot="1">
      <c r="A16" s="32">
        <v>5</v>
      </c>
      <c r="B16" s="33"/>
      <c r="C16" s="33"/>
      <c r="D16" s="34"/>
      <c r="E16" s="35" t="str">
        <f>IF(AND(D16&gt;6,D16&lt;11.5),ROUNDDOWN(58.015*(11.5-D16)^1.81,0),"0")</f>
        <v>0</v>
      </c>
      <c r="F16" s="36"/>
      <c r="G16" s="37" t="str">
        <f>IF(AND(F16&gt;2.2,F16&lt;9),ROUNDDOWN(0.14354*((F16*100)-220)^1.4,0),"0")</f>
        <v>0</v>
      </c>
      <c r="H16" s="38"/>
      <c r="I16" s="39" t="str">
        <f>IF(AND(H16&gt;1.5,H16&lt;23),ROUNDDOWN(51.39*(H16-1.5)^1.05,0),"0")</f>
        <v>0</v>
      </c>
      <c r="J16" s="19">
        <f>E16+G16+I16</f>
        <v>0</v>
      </c>
      <c r="K16" s="29"/>
      <c r="L16" s="19"/>
      <c r="M16" s="40"/>
    </row>
    <row r="17" spans="1:13" ht="15.75" thickBot="1"/>
    <row r="18" spans="1:13" ht="54.95" customHeight="1" thickBot="1">
      <c r="A18" s="53"/>
      <c r="B18" s="109" t="s">
        <v>212</v>
      </c>
      <c r="C18" s="4"/>
      <c r="D18" s="4"/>
      <c r="E18" s="4"/>
      <c r="F18" s="4" t="s">
        <v>1</v>
      </c>
      <c r="G18" s="113">
        <v>6</v>
      </c>
      <c r="H18" s="5" t="s">
        <v>102</v>
      </c>
      <c r="I18" s="6"/>
      <c r="J18" s="6"/>
      <c r="K18" s="6"/>
      <c r="L18" s="6"/>
      <c r="M18" s="7">
        <v>3</v>
      </c>
    </row>
    <row r="19" spans="1:13" ht="21.75" thickBot="1">
      <c r="B19" s="1" t="s">
        <v>2</v>
      </c>
      <c r="C19" s="1" t="s">
        <v>3</v>
      </c>
      <c r="D19" s="8" t="s">
        <v>72</v>
      </c>
      <c r="E19" s="6" t="s">
        <v>5</v>
      </c>
      <c r="F19" s="8" t="s">
        <v>6</v>
      </c>
      <c r="G19" s="6" t="s">
        <v>5</v>
      </c>
      <c r="H19" s="9" t="s">
        <v>73</v>
      </c>
      <c r="I19" s="6" t="s">
        <v>5</v>
      </c>
      <c r="J19" s="10" t="s">
        <v>8</v>
      </c>
      <c r="L19" s="11" t="s">
        <v>9</v>
      </c>
      <c r="M19" s="6" t="s">
        <v>5</v>
      </c>
    </row>
    <row r="20" spans="1:13" ht="30" customHeight="1" thickBot="1">
      <c r="A20" s="12">
        <v>1</v>
      </c>
      <c r="B20" s="1" t="s">
        <v>76</v>
      </c>
      <c r="C20" s="13">
        <v>2007</v>
      </c>
      <c r="D20" s="14">
        <v>9.5</v>
      </c>
      <c r="E20" s="15">
        <f>IF(AND(D20&gt;6,D20&lt;11.5),ROUNDDOWN(58.015*(11.5-D20)^1.81,0),"0")</f>
        <v>203</v>
      </c>
      <c r="F20" s="16">
        <v>3.91</v>
      </c>
      <c r="G20" s="17">
        <f>IF(AND(F20&gt;2.2,F20&lt;9),ROUNDDOWN(0.14354*((F20*100)-220)^1.4,0),"0")</f>
        <v>191</v>
      </c>
      <c r="H20" s="16">
        <v>6.68</v>
      </c>
      <c r="I20" s="18">
        <f>IF(AND(H20&gt;1.5,H20&lt;23),ROUNDDOWN(51.39*(H20-1.5)^1.05,0),"0")</f>
        <v>289</v>
      </c>
      <c r="J20" s="19">
        <f>E20+G20+I20</f>
        <v>683</v>
      </c>
      <c r="L20" s="20">
        <v>89.3</v>
      </c>
      <c r="M20" s="21">
        <f>IF(AND(L20&gt;60,L20&lt;185),ROUNDDOWN(0.19889*(185-L20)^1.88,0),"0")</f>
        <v>1053</v>
      </c>
    </row>
    <row r="21" spans="1:13" ht="30" customHeight="1">
      <c r="A21" s="22">
        <v>2</v>
      </c>
      <c r="B21" s="1" t="s">
        <v>75</v>
      </c>
      <c r="C21" s="1">
        <v>2007</v>
      </c>
      <c r="D21" s="23">
        <v>9.65</v>
      </c>
      <c r="E21" s="24">
        <f>IF(AND(D21&gt;6,D21&lt;11.5),ROUNDDOWN(58.015*(11.5-D21)^1.81,0),"0")</f>
        <v>176</v>
      </c>
      <c r="F21" s="25">
        <v>3.59</v>
      </c>
      <c r="G21" s="26">
        <f>IF(AND(F21&gt;2.2,F21&lt;9),ROUNDDOWN(0.14354*((F21*100)-220)^1.4,0),"0")</f>
        <v>143</v>
      </c>
      <c r="H21" s="27">
        <v>7.62</v>
      </c>
      <c r="I21" s="28">
        <f>IF(AND(H21&gt;1.5,H21&lt;23),ROUNDDOWN(51.39*(H21-1.5)^1.05,0),"0")</f>
        <v>344</v>
      </c>
      <c r="J21" s="19">
        <f>E21+G21+I21</f>
        <v>663</v>
      </c>
      <c r="K21" s="29"/>
      <c r="L21" s="19">
        <v>3332</v>
      </c>
    </row>
    <row r="22" spans="1:13" ht="30" customHeight="1" thickBot="1">
      <c r="A22" s="22">
        <v>3</v>
      </c>
      <c r="B22" s="111" t="s">
        <v>146</v>
      </c>
      <c r="C22" s="1">
        <v>2007</v>
      </c>
      <c r="D22" s="23">
        <v>10.01</v>
      </c>
      <c r="E22" s="24">
        <f>IF(AND(D22&gt;6,D22&lt;11.5),ROUNDDOWN(58.015*(11.5-D22)^1.81,0),"0")</f>
        <v>119</v>
      </c>
      <c r="F22" s="25">
        <v>3.56</v>
      </c>
      <c r="G22" s="26">
        <f>IF(AND(F22&gt;2.2,F22&lt;9),ROUNDDOWN(0.14354*((F22*100)-220)^1.4,0),"0")</f>
        <v>139</v>
      </c>
      <c r="H22" s="27">
        <v>8.1999999999999993</v>
      </c>
      <c r="I22" s="28">
        <f>IF(AND(H22&gt;1.5,H22&lt;23),ROUNDDOWN(51.39*(H22-1.5)^1.05,0),"0")</f>
        <v>378</v>
      </c>
      <c r="J22" s="19">
        <f>E22+G22+I22</f>
        <v>636</v>
      </c>
      <c r="K22" s="29"/>
      <c r="L22" s="19" t="s">
        <v>11</v>
      </c>
    </row>
    <row r="23" spans="1:13" ht="30" customHeight="1" thickBot="1">
      <c r="A23" s="22">
        <v>4</v>
      </c>
      <c r="B23" s="111" t="s">
        <v>147</v>
      </c>
      <c r="C23" s="1">
        <v>2007</v>
      </c>
      <c r="D23" s="23">
        <v>8.64</v>
      </c>
      <c r="E23" s="24">
        <f>IF(AND(D23&gt;6,D23&lt;11.5),ROUNDDOWN(58.015*(11.5-D23)^1.81,0),"0")</f>
        <v>388</v>
      </c>
      <c r="F23" s="25">
        <v>3.83</v>
      </c>
      <c r="G23" s="26">
        <f>IF(AND(F23&gt;2.2,F23&lt;9),ROUNDDOWN(0.14354*((F23*100)-220)^1.4,0),"0")</f>
        <v>179</v>
      </c>
      <c r="H23" s="27">
        <v>8</v>
      </c>
      <c r="I23" s="28">
        <f>IF(AND(H23&gt;1.5,H23&lt;23),ROUNDDOWN(51.39*(H23-1.5)^1.05,0),"0")</f>
        <v>366</v>
      </c>
      <c r="J23" s="19">
        <f>E23+G23+I23</f>
        <v>933</v>
      </c>
      <c r="K23" s="29"/>
      <c r="L23" s="64" t="s">
        <v>18</v>
      </c>
      <c r="M23" s="31">
        <f>J20+J21+J22+J23+M20</f>
        <v>3968</v>
      </c>
    </row>
    <row r="24" spans="1:13" ht="30" customHeight="1" thickBot="1">
      <c r="A24" s="32">
        <v>5</v>
      </c>
      <c r="B24" s="33"/>
      <c r="C24" s="33"/>
      <c r="D24" s="34"/>
      <c r="E24" s="35" t="str">
        <f>IF(AND(D24&gt;6,D24&lt;11.5),ROUNDDOWN(58.015*(11.5-D24)^1.81,0),"0")</f>
        <v>0</v>
      </c>
      <c r="F24" s="36"/>
      <c r="G24" s="37" t="str">
        <f>IF(AND(F24&gt;2.2,F24&lt;9),ROUNDDOWN(0.14354*((F24*100)-220)^1.4,0),"0")</f>
        <v>0</v>
      </c>
      <c r="H24" s="38"/>
      <c r="I24" s="39" t="str">
        <f>IF(AND(H24&gt;1.5,H24&lt;23),ROUNDDOWN(51.39*(H24-1.5)^1.05,0),"0")</f>
        <v>0</v>
      </c>
      <c r="J24" s="19">
        <f>E24+G24+I24</f>
        <v>0</v>
      </c>
      <c r="K24" s="29"/>
      <c r="L24" s="19"/>
      <c r="M24" s="40"/>
    </row>
    <row r="25" spans="1:13" ht="27" thickBot="1">
      <c r="A25" s="54"/>
      <c r="B25" s="33"/>
      <c r="C25" s="33"/>
      <c r="D25" s="140"/>
      <c r="E25" s="144"/>
      <c r="F25" s="142"/>
      <c r="G25" s="99"/>
      <c r="H25" s="98"/>
      <c r="I25" s="100"/>
      <c r="J25" s="19"/>
      <c r="K25" s="29"/>
      <c r="L25" s="19"/>
      <c r="M25" s="40"/>
    </row>
    <row r="26" spans="1:13" ht="54.95" customHeight="1" thickBot="1">
      <c r="A26" s="53">
        <v>7</v>
      </c>
      <c r="B26" s="109" t="s">
        <v>0</v>
      </c>
      <c r="C26" s="4"/>
      <c r="D26" s="4"/>
      <c r="E26" s="4"/>
      <c r="F26" s="4" t="s">
        <v>1</v>
      </c>
      <c r="G26" s="113">
        <v>7</v>
      </c>
      <c r="H26" s="5" t="s">
        <v>102</v>
      </c>
      <c r="I26" s="6"/>
      <c r="J26" s="6"/>
      <c r="K26" s="6"/>
      <c r="L26" s="6"/>
      <c r="M26" s="7">
        <v>4</v>
      </c>
    </row>
    <row r="27" spans="1:13" ht="21.75" thickBot="1">
      <c r="A27" s="54"/>
      <c r="B27" s="54" t="s">
        <v>2</v>
      </c>
      <c r="C27" s="1" t="s">
        <v>3</v>
      </c>
      <c r="D27" s="8" t="s">
        <v>72</v>
      </c>
      <c r="E27" s="6" t="s">
        <v>5</v>
      </c>
      <c r="F27" s="8" t="s">
        <v>6</v>
      </c>
      <c r="G27" s="6" t="s">
        <v>5</v>
      </c>
      <c r="H27" s="9" t="s">
        <v>73</v>
      </c>
      <c r="I27" s="6" t="s">
        <v>5</v>
      </c>
      <c r="J27" s="10" t="s">
        <v>8</v>
      </c>
      <c r="L27" s="11" t="s">
        <v>9</v>
      </c>
      <c r="M27" s="6" t="s">
        <v>5</v>
      </c>
    </row>
    <row r="28" spans="1:13" ht="30" customHeight="1" thickBot="1">
      <c r="A28" s="55">
        <v>1</v>
      </c>
      <c r="B28" s="114" t="s">
        <v>148</v>
      </c>
      <c r="C28" s="56">
        <v>2006</v>
      </c>
      <c r="D28" s="57">
        <v>8.91</v>
      </c>
      <c r="E28" s="58">
        <f>IF(AND(D28&gt;6,D28&lt;11.5),ROUNDDOWN(58.015*(11.5-D28)^1.81,0),"0")</f>
        <v>324</v>
      </c>
      <c r="F28" s="59">
        <v>3.65</v>
      </c>
      <c r="G28" s="60">
        <f>IF(AND(F28&gt;2.2,F28&lt;9),ROUNDDOWN(0.14354*((F28*100)-220)^1.4,0),"0")</f>
        <v>152</v>
      </c>
      <c r="H28" s="59">
        <v>6.42</v>
      </c>
      <c r="I28" s="61">
        <f>IF(AND(H28&gt;1.5,H28&lt;23),ROUNDDOWN(51.39*(H28-1.5)^1.05,0),"0")</f>
        <v>273</v>
      </c>
      <c r="J28" s="19">
        <f>E28+G28+I28</f>
        <v>749</v>
      </c>
      <c r="L28" s="20">
        <v>89.94</v>
      </c>
      <c r="M28" s="21">
        <f>IF(AND(L28&gt;60,L28&lt;185),ROUNDDOWN(0.19889*(185-L28)^1.88,0),"0")</f>
        <v>1040</v>
      </c>
    </row>
    <row r="29" spans="1:13" ht="30" customHeight="1">
      <c r="A29" s="62">
        <v>2</v>
      </c>
      <c r="B29" s="115" t="s">
        <v>10</v>
      </c>
      <c r="C29" s="54">
        <v>2006</v>
      </c>
      <c r="D29" s="23">
        <v>9.48</v>
      </c>
      <c r="E29" s="24">
        <f>IF(AND(D29&gt;6,D29&lt;11.5),ROUNDDOWN(58.015*(11.5-D29)^1.81,0),"0")</f>
        <v>207</v>
      </c>
      <c r="F29" s="25">
        <v>4.09</v>
      </c>
      <c r="G29" s="26">
        <f>IF(AND(F29&gt;2.2,F29&lt;9),ROUNDDOWN(0.14354*((F29*100)-220)^1.4,0),"0")</f>
        <v>220</v>
      </c>
      <c r="H29" s="27">
        <v>6.52</v>
      </c>
      <c r="I29" s="63">
        <f>IF(AND(H29&gt;1.5,H29&lt;23),ROUNDDOWN(51.39*(H29-1.5)^1.05,0),"0")</f>
        <v>279</v>
      </c>
      <c r="J29" s="19">
        <f>E29+G29+I29</f>
        <v>706</v>
      </c>
      <c r="K29" s="29"/>
      <c r="L29" s="19"/>
    </row>
    <row r="30" spans="1:13" ht="30" customHeight="1" thickBot="1">
      <c r="A30" s="62">
        <v>3</v>
      </c>
      <c r="B30" s="115" t="s">
        <v>149</v>
      </c>
      <c r="C30" s="54">
        <v>2007</v>
      </c>
      <c r="D30" s="23">
        <v>9.08</v>
      </c>
      <c r="E30" s="24">
        <f>IF(AND(D30&gt;6,D30&lt;11.5),ROUNDDOWN(58.015*(11.5-D30)^1.81,0),"0")</f>
        <v>287</v>
      </c>
      <c r="F30" s="25">
        <v>3.76</v>
      </c>
      <c r="G30" s="26">
        <f>IF(AND(F30&gt;2.2,F30&lt;9),ROUNDDOWN(0.14354*((F30*100)-220)^1.4,0),"0")</f>
        <v>168</v>
      </c>
      <c r="H30" s="27">
        <v>8.06</v>
      </c>
      <c r="I30" s="63">
        <f>IF(AND(H30&gt;1.5,H30&lt;23),ROUNDDOWN(51.39*(H30-1.5)^1.05,0),"0")</f>
        <v>370</v>
      </c>
      <c r="J30" s="19">
        <f>E30+G30+I30</f>
        <v>825</v>
      </c>
      <c r="K30" s="29"/>
      <c r="L30" s="19" t="s">
        <v>11</v>
      </c>
    </row>
    <row r="31" spans="1:13" ht="30" customHeight="1" thickBot="1">
      <c r="A31" s="62">
        <v>4</v>
      </c>
      <c r="B31" s="115" t="s">
        <v>150</v>
      </c>
      <c r="C31" s="54">
        <v>2006</v>
      </c>
      <c r="D31" s="23">
        <v>9.44</v>
      </c>
      <c r="E31" s="24">
        <f>IF(AND(D31&gt;6,D31&lt;11.5),ROUNDDOWN(58.015*(11.5-D31)^1.81,0),"0")</f>
        <v>214</v>
      </c>
      <c r="F31" s="25">
        <v>3.68</v>
      </c>
      <c r="G31" s="26">
        <f>IF(AND(F31&gt;2.2,F31&lt;9),ROUNDDOWN(0.14354*((F31*100)-220)^1.4,0),"0")</f>
        <v>156</v>
      </c>
      <c r="H31" s="27">
        <v>5.76</v>
      </c>
      <c r="I31" s="63">
        <f>IF(AND(H31&gt;1.5,H31&lt;23),ROUNDDOWN(51.39*(H31-1.5)^1.05,0),"0")</f>
        <v>235</v>
      </c>
      <c r="J31" s="19">
        <f>E31+G31+I31</f>
        <v>605</v>
      </c>
      <c r="K31" s="29"/>
      <c r="L31" s="64" t="s">
        <v>21</v>
      </c>
      <c r="M31" s="31">
        <f>J28+J29+J30+J31+M28</f>
        <v>3925</v>
      </c>
    </row>
    <row r="32" spans="1:13" ht="30" customHeight="1" thickBot="1">
      <c r="A32" s="65">
        <v>5</v>
      </c>
      <c r="B32" s="116"/>
      <c r="C32" s="66"/>
      <c r="D32" s="67"/>
      <c r="E32" s="68" t="str">
        <f>IF(AND(D32&gt;6,D32&lt;11.5),ROUNDDOWN(58.015*(11.5-D32)^1.81,0),"0")</f>
        <v>0</v>
      </c>
      <c r="F32" s="69"/>
      <c r="G32" s="70" t="str">
        <f>IF(AND(F32&gt;2.2,F32&lt;9),ROUNDDOWN(0.14354*((F32*100)-220)^1.4,0),"0")</f>
        <v>0</v>
      </c>
      <c r="H32" s="71"/>
      <c r="I32" s="72" t="str">
        <f>IF(AND(H32&gt;1.5,H32&lt;23),ROUNDDOWN(51.39*(H32-1.5)^1.05,0),"0")</f>
        <v>0</v>
      </c>
      <c r="J32" s="19">
        <f>E32+G32+I32</f>
        <v>0</v>
      </c>
      <c r="K32" s="29"/>
      <c r="L32" s="19"/>
      <c r="M32" s="40"/>
    </row>
    <row r="33" spans="1:13" ht="15.75" thickBot="1"/>
    <row r="34" spans="1:13" ht="54.95" customHeight="1" thickBot="1">
      <c r="A34" s="53"/>
      <c r="B34" s="109" t="s">
        <v>22</v>
      </c>
      <c r="C34" s="4"/>
      <c r="D34" s="4"/>
      <c r="E34" s="4"/>
      <c r="F34" s="4" t="s">
        <v>1</v>
      </c>
      <c r="G34" s="113">
        <v>8</v>
      </c>
      <c r="H34" s="5" t="s">
        <v>102</v>
      </c>
      <c r="I34" s="6"/>
      <c r="J34" s="6"/>
      <c r="K34" s="6"/>
      <c r="L34" s="6"/>
      <c r="M34" s="7">
        <v>5</v>
      </c>
    </row>
    <row r="35" spans="1:13" ht="21.75" thickBot="1">
      <c r="B35" s="1" t="s">
        <v>2</v>
      </c>
      <c r="C35" s="1" t="s">
        <v>3</v>
      </c>
      <c r="D35" s="8" t="s">
        <v>72</v>
      </c>
      <c r="E35" s="6" t="s">
        <v>5</v>
      </c>
      <c r="F35" s="8" t="s">
        <v>6</v>
      </c>
      <c r="G35" s="6" t="s">
        <v>5</v>
      </c>
      <c r="H35" s="9" t="s">
        <v>73</v>
      </c>
      <c r="I35" s="6" t="s">
        <v>5</v>
      </c>
      <c r="J35" s="10" t="s">
        <v>8</v>
      </c>
      <c r="L35" s="11" t="s">
        <v>9</v>
      </c>
      <c r="M35" s="6" t="s">
        <v>5</v>
      </c>
    </row>
    <row r="36" spans="1:13" ht="30" customHeight="1" thickBot="1">
      <c r="A36" s="12">
        <v>1</v>
      </c>
      <c r="B36" s="121" t="s">
        <v>82</v>
      </c>
      <c r="C36" s="13">
        <v>2006</v>
      </c>
      <c r="D36" s="14">
        <v>8.99</v>
      </c>
      <c r="E36" s="15">
        <f>IF(AND(D36&gt;6,D36&lt;11.5),ROUNDDOWN(58.015*(11.5-D36)^1.81,0),"0")</f>
        <v>306</v>
      </c>
      <c r="F36" s="16">
        <v>3.74</v>
      </c>
      <c r="G36" s="17">
        <f>IF(AND(F36&gt;2.2,F36&lt;9),ROUNDDOWN(0.14354*((F36*100)-220)^1.4,0),"0")</f>
        <v>165</v>
      </c>
      <c r="H36" s="16">
        <v>7.1</v>
      </c>
      <c r="I36" s="18">
        <f>IF(AND(H36&gt;1.5,H36&lt;23),ROUNDDOWN(51.39*(H36-1.5)^1.05,0),"0")</f>
        <v>313</v>
      </c>
      <c r="J36" s="19">
        <f>E36+G36+I36</f>
        <v>784</v>
      </c>
      <c r="L36" s="20">
        <v>90.8</v>
      </c>
      <c r="M36" s="21">
        <f>IF(AND(L36&gt;60,L36&lt;185),ROUNDDOWN(0.19889*(185-L36)^1.88,0),"0")</f>
        <v>1022</v>
      </c>
    </row>
    <row r="37" spans="1:13" ht="30" customHeight="1">
      <c r="A37" s="22">
        <v>2</v>
      </c>
      <c r="B37" s="111" t="s">
        <v>151</v>
      </c>
      <c r="C37" s="1">
        <v>2007</v>
      </c>
      <c r="D37" s="23">
        <v>9.64</v>
      </c>
      <c r="E37" s="24">
        <f>IF(AND(D37&gt;6,D37&lt;11.5),ROUNDDOWN(58.015*(11.5-D37)^1.81,0),"0")</f>
        <v>178</v>
      </c>
      <c r="F37" s="25">
        <v>3.28</v>
      </c>
      <c r="G37" s="26">
        <f>IF(AND(F37&gt;2.2,F37&lt;9),ROUNDDOWN(0.14354*((F37*100)-220)^1.4,0),"0")</f>
        <v>100</v>
      </c>
      <c r="H37" s="27">
        <v>5.08</v>
      </c>
      <c r="I37" s="28">
        <f>IF(AND(H37&gt;1.5,H37&lt;23),ROUNDDOWN(51.39*(H37-1.5)^1.05,0),"0")</f>
        <v>196</v>
      </c>
      <c r="J37" s="19">
        <f>E37+G37+I37</f>
        <v>474</v>
      </c>
      <c r="K37" s="29"/>
      <c r="L37" s="19"/>
    </row>
    <row r="38" spans="1:13" ht="30" customHeight="1" thickBot="1">
      <c r="A38" s="22">
        <v>3</v>
      </c>
      <c r="B38" s="1" t="s">
        <v>81</v>
      </c>
      <c r="C38" s="1">
        <v>2006</v>
      </c>
      <c r="D38" s="23">
        <v>9.57</v>
      </c>
      <c r="E38" s="24">
        <f>IF(AND(D38&gt;6,D38&lt;11.5),ROUNDDOWN(58.015*(11.5-D38)^1.81,0),"0")</f>
        <v>190</v>
      </c>
      <c r="F38" s="25">
        <v>3.57</v>
      </c>
      <c r="G38" s="26">
        <f>IF(AND(F38&gt;2.2,F38&lt;9),ROUNDDOWN(0.14354*((F38*100)-220)^1.4,0),"0")</f>
        <v>140</v>
      </c>
      <c r="H38" s="27">
        <v>6.82</v>
      </c>
      <c r="I38" s="28">
        <f>IF(AND(H38&gt;1.5,H38&lt;23),ROUNDDOWN(51.39*(H38-1.5)^1.05,0),"0")</f>
        <v>297</v>
      </c>
      <c r="J38" s="19">
        <f>E38+G38+I38</f>
        <v>627</v>
      </c>
      <c r="K38" s="29"/>
      <c r="L38" s="19" t="s">
        <v>11</v>
      </c>
    </row>
    <row r="39" spans="1:13" ht="30" customHeight="1" thickBot="1">
      <c r="A39" s="22">
        <v>4</v>
      </c>
      <c r="B39" s="111" t="s">
        <v>80</v>
      </c>
      <c r="C39" s="1">
        <v>2006</v>
      </c>
      <c r="D39" s="23">
        <v>9.08</v>
      </c>
      <c r="E39" s="24">
        <f>IF(AND(D39&gt;6,D39&lt;11.5),ROUNDDOWN(58.015*(11.5-D39)^1.81,0),"0")</f>
        <v>287</v>
      </c>
      <c r="F39" s="25">
        <v>4.29</v>
      </c>
      <c r="G39" s="26">
        <f>IF(AND(F39&gt;2.2,F39&lt;9),ROUNDDOWN(0.14354*((F39*100)-220)^1.4,0),"0")</f>
        <v>254</v>
      </c>
      <c r="H39" s="27">
        <v>6.73</v>
      </c>
      <c r="I39" s="28">
        <f>IF(AND(H39&gt;1.5,H39&lt;23),ROUNDDOWN(51.39*(H39-1.5)^1.05,0),"0")</f>
        <v>291</v>
      </c>
      <c r="J39" s="19">
        <f>E39+G39+I39</f>
        <v>832</v>
      </c>
      <c r="K39" s="29"/>
      <c r="L39" s="64" t="s">
        <v>25</v>
      </c>
      <c r="M39" s="31">
        <f>J36+J37+J38+J39+M36</f>
        <v>3739</v>
      </c>
    </row>
    <row r="40" spans="1:13" ht="30" customHeight="1" thickBot="1">
      <c r="A40" s="32">
        <v>5</v>
      </c>
      <c r="B40" s="33"/>
      <c r="C40" s="33"/>
      <c r="D40" s="34"/>
      <c r="E40" s="35" t="str">
        <f>IF(AND(D40&gt;6,D40&lt;11.5),ROUNDDOWN(58.015*(11.5-D40)^1.81,0),"0")</f>
        <v>0</v>
      </c>
      <c r="F40" s="36"/>
      <c r="G40" s="37" t="str">
        <f>IF(AND(F40&gt;2.2,F40&lt;9),ROUNDDOWN(0.14354*((F40*100)-220)^1.4,0),"0")</f>
        <v>0</v>
      </c>
      <c r="H40" s="38"/>
      <c r="I40" s="39" t="str">
        <f>IF(AND(H40&gt;1.5,H40&lt;23),ROUNDDOWN(51.39*(H40-1.5)^1.05,0),"0")</f>
        <v>0</v>
      </c>
      <c r="J40" s="19">
        <f>E40+G40+I40</f>
        <v>0</v>
      </c>
      <c r="K40" s="29"/>
      <c r="L40" s="19"/>
      <c r="M40" s="40"/>
    </row>
    <row r="41" spans="1:13" ht="15.75" thickBot="1"/>
    <row r="42" spans="1:13" ht="54.95" customHeight="1" thickBot="1">
      <c r="A42" s="53"/>
      <c r="B42" s="109" t="s">
        <v>32</v>
      </c>
      <c r="C42" s="4"/>
      <c r="D42" s="4"/>
      <c r="E42" s="4"/>
      <c r="F42" s="4" t="s">
        <v>1</v>
      </c>
      <c r="G42" s="113">
        <v>4</v>
      </c>
      <c r="H42" s="5" t="s">
        <v>102</v>
      </c>
      <c r="I42" s="6"/>
      <c r="J42" s="6"/>
      <c r="K42" s="6"/>
      <c r="L42" s="6"/>
      <c r="M42" s="7">
        <v>6</v>
      </c>
    </row>
    <row r="43" spans="1:13" ht="21.75" thickBot="1">
      <c r="B43" s="1" t="s">
        <v>2</v>
      </c>
      <c r="C43" s="1" t="s">
        <v>3</v>
      </c>
      <c r="D43" s="8" t="s">
        <v>72</v>
      </c>
      <c r="E43" s="6" t="s">
        <v>5</v>
      </c>
      <c r="F43" s="8" t="s">
        <v>6</v>
      </c>
      <c r="G43" s="6" t="s">
        <v>5</v>
      </c>
      <c r="H43" s="9" t="s">
        <v>73</v>
      </c>
      <c r="I43" s="6" t="s">
        <v>5</v>
      </c>
      <c r="J43" s="10" t="s">
        <v>8</v>
      </c>
      <c r="L43" s="11" t="s">
        <v>9</v>
      </c>
      <c r="M43" s="6" t="s">
        <v>5</v>
      </c>
    </row>
    <row r="44" spans="1:13" ht="30" customHeight="1" thickBot="1">
      <c r="A44" s="12">
        <v>1</v>
      </c>
      <c r="B44" s="1" t="s">
        <v>77</v>
      </c>
      <c r="C44" s="13">
        <v>2007</v>
      </c>
      <c r="D44" s="14">
        <v>8.26</v>
      </c>
      <c r="E44" s="15">
        <f>IF(AND(D44&gt;6,D44&lt;11.5),ROUNDDOWN(58.015*(11.5-D44)^1.81,0),"0")</f>
        <v>487</v>
      </c>
      <c r="F44" s="16">
        <v>4.75</v>
      </c>
      <c r="G44" s="17">
        <f>IF(AND(F44&gt;2.2,F44&lt;9),ROUNDDOWN(0.14354*((F44*100)-220)^1.4,0),"0")</f>
        <v>335</v>
      </c>
      <c r="H44" s="16">
        <v>6.64</v>
      </c>
      <c r="I44" s="18">
        <f>IF(AND(H44&gt;1.5,H44&lt;23),ROUNDDOWN(51.39*(H44-1.5)^1.05,0),"0")</f>
        <v>286</v>
      </c>
      <c r="J44" s="19">
        <f>E44+G44+I44</f>
        <v>1108</v>
      </c>
      <c r="L44" s="20">
        <v>92.77</v>
      </c>
      <c r="M44" s="21">
        <f>IF(AND(L44&gt;60,L44&lt;185),ROUNDDOWN(0.19889*(185-L44)^1.88,0),"0")</f>
        <v>983</v>
      </c>
    </row>
    <row r="45" spans="1:13" ht="30" customHeight="1">
      <c r="A45" s="22">
        <v>2</v>
      </c>
      <c r="B45" s="111" t="s">
        <v>138</v>
      </c>
      <c r="C45" s="1">
        <v>2007</v>
      </c>
      <c r="D45" s="23">
        <v>10.29</v>
      </c>
      <c r="E45" s="24">
        <f>IF(AND(D45&gt;6,D45&lt;11.5),ROUNDDOWN(58.015*(11.5-D45)^1.81,0),"0")</f>
        <v>81</v>
      </c>
      <c r="F45" s="25">
        <v>3.09</v>
      </c>
      <c r="G45" s="26">
        <f>IF(AND(F45&gt;2.2,F45&lt;9),ROUNDDOWN(0.14354*((F45*100)-220)^1.4,0),"0")</f>
        <v>76</v>
      </c>
      <c r="H45" s="27">
        <v>4.5599999999999996</v>
      </c>
      <c r="I45" s="28">
        <f>IF(AND(H45&gt;1.5,H45&lt;23),ROUNDDOWN(51.39*(H45-1.5)^1.05,0),"0")</f>
        <v>166</v>
      </c>
      <c r="J45" s="19">
        <f>E45+G45+I45</f>
        <v>323</v>
      </c>
      <c r="K45" s="29"/>
      <c r="L45" s="19"/>
    </row>
    <row r="46" spans="1:13" ht="30" customHeight="1" thickBot="1">
      <c r="A46" s="22">
        <v>3</v>
      </c>
      <c r="B46" s="111" t="s">
        <v>139</v>
      </c>
      <c r="C46" s="1">
        <v>2008</v>
      </c>
      <c r="D46" s="23">
        <v>9.09</v>
      </c>
      <c r="E46" s="24">
        <f>IF(AND(D46&gt;6,D46&lt;11.5),ROUNDDOWN(58.015*(11.5-D46)^1.81,0),"0")</f>
        <v>285</v>
      </c>
      <c r="F46" s="25">
        <v>3.72</v>
      </c>
      <c r="G46" s="26">
        <f>IF(AND(F46&gt;2.2,F46&lt;9),ROUNDDOWN(0.14354*((F46*100)-220)^1.4,0),"0")</f>
        <v>162</v>
      </c>
      <c r="H46" s="27">
        <v>5.44</v>
      </c>
      <c r="I46" s="28">
        <f>IF(AND(H46&gt;1.5,H46&lt;23),ROUNDDOWN(51.39*(H46-1.5)^1.05,0),"0")</f>
        <v>216</v>
      </c>
      <c r="J46" s="19">
        <f>E46+G46+I46</f>
        <v>663</v>
      </c>
      <c r="K46" s="29"/>
      <c r="L46" s="19" t="s">
        <v>11</v>
      </c>
    </row>
    <row r="47" spans="1:13" ht="30" customHeight="1" thickBot="1">
      <c r="A47" s="22">
        <v>4</v>
      </c>
      <c r="B47" s="111" t="s">
        <v>140</v>
      </c>
      <c r="C47" s="1">
        <v>2008</v>
      </c>
      <c r="D47" s="23">
        <v>9.64</v>
      </c>
      <c r="E47" s="24">
        <f>IF(AND(D47&gt;6,D47&lt;11.5),ROUNDDOWN(58.015*(11.5-D47)^1.81,0),"0")</f>
        <v>178</v>
      </c>
      <c r="F47" s="25">
        <v>3.63</v>
      </c>
      <c r="G47" s="26">
        <f>IF(AND(F47&gt;2.2,F47&lt;9),ROUNDDOWN(0.14354*((F47*100)-220)^1.4,0),"0")</f>
        <v>149</v>
      </c>
      <c r="H47" s="27">
        <v>5.09</v>
      </c>
      <c r="I47" s="28">
        <f>IF(AND(H47&gt;1.5,H47&lt;23),ROUNDDOWN(51.39*(H47-1.5)^1.05,0),"0")</f>
        <v>196</v>
      </c>
      <c r="J47" s="19">
        <f>E47+G47+I47</f>
        <v>523</v>
      </c>
      <c r="K47" s="29"/>
      <c r="L47" s="64" t="s">
        <v>28</v>
      </c>
      <c r="M47" s="31">
        <f>J44+J45+J46+J47+M44</f>
        <v>3600</v>
      </c>
    </row>
    <row r="48" spans="1:13" ht="30" customHeight="1" thickBot="1">
      <c r="A48" s="32">
        <v>5</v>
      </c>
      <c r="B48" s="33"/>
      <c r="C48" s="33"/>
      <c r="D48" s="34"/>
      <c r="E48" s="35" t="str">
        <f>IF(AND(D48&gt;6,D48&lt;11.5),ROUNDDOWN(58.015*(11.5-D48)^1.81,0),"0")</f>
        <v>0</v>
      </c>
      <c r="F48" s="36"/>
      <c r="G48" s="37" t="str">
        <f>IF(AND(F48&gt;2.2,F48&lt;9),ROUNDDOWN(0.14354*((F48*100)-220)^1.4,0),"0")</f>
        <v>0</v>
      </c>
      <c r="H48" s="38"/>
      <c r="I48" s="39" t="str">
        <f>IF(AND(H48&gt;1.5,H48&lt;23),ROUNDDOWN(51.39*(H48-1.5)^1.05,0),"0")</f>
        <v>0</v>
      </c>
      <c r="J48" s="19">
        <f>E48+G48+I48</f>
        <v>0</v>
      </c>
      <c r="K48" s="29"/>
      <c r="L48" s="19"/>
      <c r="M48" s="40"/>
    </row>
    <row r="49" spans="1:13" ht="16.5" customHeight="1" thickBot="1"/>
    <row r="50" spans="1:13" ht="54.95" customHeight="1" thickBot="1">
      <c r="A50" s="53"/>
      <c r="B50" s="109" t="s">
        <v>86</v>
      </c>
      <c r="C50" s="4"/>
      <c r="D50" s="4"/>
      <c r="E50" s="4"/>
      <c r="F50" s="4" t="s">
        <v>1</v>
      </c>
      <c r="G50" s="113">
        <v>14</v>
      </c>
      <c r="H50" s="5" t="s">
        <v>102</v>
      </c>
      <c r="I50" s="6"/>
      <c r="J50" s="6"/>
      <c r="K50" s="6"/>
      <c r="L50" s="6"/>
      <c r="M50" s="7">
        <v>7</v>
      </c>
    </row>
    <row r="51" spans="1:13" ht="21.75" thickBot="1">
      <c r="B51" s="1" t="s">
        <v>2</v>
      </c>
      <c r="C51" s="1" t="s">
        <v>3</v>
      </c>
      <c r="D51" s="8" t="s">
        <v>72</v>
      </c>
      <c r="E51" s="6" t="s">
        <v>5</v>
      </c>
      <c r="F51" s="8" t="s">
        <v>6</v>
      </c>
      <c r="G51" s="6" t="s">
        <v>5</v>
      </c>
      <c r="H51" s="9" t="s">
        <v>73</v>
      </c>
      <c r="I51" s="6" t="s">
        <v>5</v>
      </c>
      <c r="J51" s="10" t="s">
        <v>8</v>
      </c>
      <c r="L51" s="11" t="s">
        <v>9</v>
      </c>
      <c r="M51" s="6" t="s">
        <v>5</v>
      </c>
    </row>
    <row r="52" spans="1:13" ht="30" customHeight="1" thickBot="1">
      <c r="A52" s="55">
        <v>1</v>
      </c>
      <c r="B52" s="77" t="s">
        <v>165</v>
      </c>
      <c r="C52" s="73">
        <v>2007</v>
      </c>
      <c r="D52" s="78">
        <v>8.86</v>
      </c>
      <c r="E52" s="79">
        <f>IF(AND(D52&gt;6,D52&lt;11.5),ROUNDDOWN(58.015*(11.5-D52)^1.81,0),"0")</f>
        <v>336</v>
      </c>
      <c r="F52" s="16">
        <v>3.94</v>
      </c>
      <c r="G52" s="17">
        <f>IF(AND(F52&gt;2.2,F52&lt;9),ROUNDDOWN(0.14354*((F52*100)-220)^1.4,0),"0")</f>
        <v>196</v>
      </c>
      <c r="H52" s="16">
        <v>6.53</v>
      </c>
      <c r="I52" s="18">
        <f>IF(AND(H52&gt;1.5,H52&lt;23),ROUNDDOWN(51.39*(H52-1.5)^1.05,0),"0")</f>
        <v>280</v>
      </c>
      <c r="J52" s="19">
        <f>E52+G52+I52</f>
        <v>812</v>
      </c>
      <c r="L52" s="20">
        <v>94.64</v>
      </c>
      <c r="M52" s="21">
        <f>IF(AND(L52&gt;60,L52&lt;185),ROUNDDOWN(0.19889*(185-L52)^1.88,0),"0")</f>
        <v>945</v>
      </c>
    </row>
    <row r="53" spans="1:13" ht="30" customHeight="1">
      <c r="A53" s="62">
        <v>2</v>
      </c>
      <c r="B53" s="80" t="s">
        <v>166</v>
      </c>
      <c r="C53" s="75">
        <v>2008</v>
      </c>
      <c r="D53" s="81">
        <v>9.74</v>
      </c>
      <c r="E53" s="82">
        <f>IF(AND(D53&gt;6,D53&lt;11.5),ROUNDDOWN(58.015*(11.5-D53)^1.81,0),"0")</f>
        <v>161</v>
      </c>
      <c r="F53" s="25">
        <v>3.85</v>
      </c>
      <c r="G53" s="26">
        <f>IF(AND(F53&gt;2.2,F53&lt;9),ROUNDDOWN(0.14354*((F53*100)-220)^1.4,0),"0")</f>
        <v>182</v>
      </c>
      <c r="H53" s="27">
        <v>6.45</v>
      </c>
      <c r="I53" s="28">
        <f>IF(AND(H53&gt;1.5,H53&lt;23),ROUNDDOWN(51.39*(H53-1.5)^1.05,0),"0")</f>
        <v>275</v>
      </c>
      <c r="J53" s="19">
        <f>E53+G53+I53</f>
        <v>618</v>
      </c>
      <c r="K53" s="29"/>
      <c r="L53" s="19"/>
    </row>
    <row r="54" spans="1:13" ht="30" customHeight="1" thickBot="1">
      <c r="A54" s="62">
        <v>3</v>
      </c>
      <c r="B54" s="122" t="s">
        <v>167</v>
      </c>
      <c r="C54" s="54">
        <v>2008</v>
      </c>
      <c r="D54" s="83">
        <v>10.41</v>
      </c>
      <c r="E54" s="82">
        <f>IF(AND(D54&gt;6,D54&lt;11.5),ROUNDDOWN(58.015*(11.5-D54)^1.81,0),"0")</f>
        <v>67</v>
      </c>
      <c r="F54" s="25">
        <v>3.31</v>
      </c>
      <c r="G54" s="26">
        <f>IF(AND(F54&gt;2.2,F54&lt;9),ROUNDDOWN(0.14354*((F54*100)-220)^1.4,0),"0")</f>
        <v>104</v>
      </c>
      <c r="H54" s="27">
        <v>7.18</v>
      </c>
      <c r="I54" s="28">
        <f>IF(AND(H54&gt;1.5,H54&lt;23),ROUNDDOWN(51.39*(H54-1.5)^1.05,0),"0")</f>
        <v>318</v>
      </c>
      <c r="J54" s="19">
        <f>E54+G54+I54</f>
        <v>489</v>
      </c>
      <c r="K54" s="29"/>
      <c r="L54" s="19" t="s">
        <v>11</v>
      </c>
    </row>
    <row r="55" spans="1:13" ht="30" customHeight="1" thickBot="1">
      <c r="A55" s="62">
        <v>4</v>
      </c>
      <c r="B55" s="122" t="s">
        <v>168</v>
      </c>
      <c r="C55" s="54">
        <v>2008</v>
      </c>
      <c r="D55" s="83">
        <v>9.35</v>
      </c>
      <c r="E55" s="82">
        <f>IF(AND(D55&gt;6,D55&lt;11.5),ROUNDDOWN(58.015*(11.5-D55)^1.81,0),"0")</f>
        <v>231</v>
      </c>
      <c r="F55" s="25">
        <v>3.68</v>
      </c>
      <c r="G55" s="26">
        <f>IF(AND(F55&gt;2.2,F55&lt;9),ROUNDDOWN(0.14354*((F55*100)-220)^1.4,0),"0")</f>
        <v>156</v>
      </c>
      <c r="H55" s="27">
        <v>5.49</v>
      </c>
      <c r="I55" s="28">
        <f>IF(AND(H55&gt;1.5,H55&lt;23),ROUNDDOWN(51.39*(H55-1.5)^1.05,0),"0")</f>
        <v>219</v>
      </c>
      <c r="J55" s="19">
        <f>E55+G55+I55</f>
        <v>606</v>
      </c>
      <c r="K55" s="29"/>
      <c r="L55" s="64" t="s">
        <v>29</v>
      </c>
      <c r="M55" s="31">
        <f>J52+J53+J54+J55+M52</f>
        <v>3470</v>
      </c>
    </row>
    <row r="56" spans="1:13" ht="30" customHeight="1" thickBot="1">
      <c r="A56" s="65">
        <v>5</v>
      </c>
      <c r="B56" s="66"/>
      <c r="C56" s="66"/>
      <c r="D56" s="84"/>
      <c r="E56" s="85" t="str">
        <f>IF(AND(D56&gt;6,D56&lt;11.5),ROUNDDOWN(58.015*(11.5-D56)^1.81,0),"0")</f>
        <v>0</v>
      </c>
      <c r="F56" s="36"/>
      <c r="G56" s="37" t="str">
        <f>IF(AND(F56&gt;2.2,F56&lt;9),ROUNDDOWN(0.14354*((F56*100)-220)^1.4,0),"0")</f>
        <v>0</v>
      </c>
      <c r="H56" s="38"/>
      <c r="I56" s="39" t="str">
        <f>IF(AND(H56&gt;1.5,H56&lt;23),ROUNDDOWN(51.39*(H56-1.5)^1.05,0),"0")</f>
        <v>0</v>
      </c>
      <c r="J56" s="19">
        <f>E56+G56+I56</f>
        <v>0</v>
      </c>
      <c r="K56" s="29"/>
      <c r="L56" s="19"/>
      <c r="M56" s="40"/>
    </row>
    <row r="57" spans="1:13" ht="15.75" customHeight="1" thickBot="1">
      <c r="A57" s="54"/>
      <c r="B57" s="54"/>
      <c r="C57" s="54"/>
      <c r="D57" s="96"/>
      <c r="E57" s="144"/>
      <c r="F57" s="142"/>
      <c r="G57" s="99"/>
      <c r="H57" s="98"/>
      <c r="I57" s="100"/>
      <c r="J57" s="19"/>
      <c r="K57" s="29"/>
      <c r="L57" s="19"/>
      <c r="M57" s="40"/>
    </row>
    <row r="58" spans="1:13" ht="54.95" customHeight="1" thickBot="1">
      <c r="A58" s="53"/>
      <c r="B58" s="109" t="s">
        <v>30</v>
      </c>
      <c r="C58" s="4"/>
      <c r="D58" s="4"/>
      <c r="E58" s="4"/>
      <c r="F58" s="4" t="s">
        <v>1</v>
      </c>
      <c r="G58" s="113">
        <v>9</v>
      </c>
      <c r="H58" s="5" t="s">
        <v>102</v>
      </c>
      <c r="I58" s="6"/>
      <c r="J58" s="6"/>
      <c r="K58" s="6"/>
      <c r="L58" s="6"/>
      <c r="M58" s="7">
        <v>8</v>
      </c>
    </row>
    <row r="59" spans="1:13" ht="21.75" thickBot="1">
      <c r="B59" s="1" t="s">
        <v>2</v>
      </c>
      <c r="C59" s="1" t="s">
        <v>3</v>
      </c>
      <c r="D59" s="8" t="s">
        <v>72</v>
      </c>
      <c r="E59" s="6" t="s">
        <v>5</v>
      </c>
      <c r="F59" s="8" t="s">
        <v>6</v>
      </c>
      <c r="G59" s="6" t="s">
        <v>5</v>
      </c>
      <c r="H59" s="9" t="s">
        <v>73</v>
      </c>
      <c r="I59" s="6" t="s">
        <v>5</v>
      </c>
      <c r="J59" s="10" t="s">
        <v>8</v>
      </c>
      <c r="L59" s="11" t="s">
        <v>9</v>
      </c>
      <c r="M59" s="6" t="s">
        <v>5</v>
      </c>
    </row>
    <row r="60" spans="1:13" ht="30" customHeight="1" thickBot="1">
      <c r="A60" s="12">
        <v>1</v>
      </c>
      <c r="B60" s="121" t="s">
        <v>23</v>
      </c>
      <c r="C60" s="13">
        <v>2007</v>
      </c>
      <c r="D60" s="14">
        <v>9.66</v>
      </c>
      <c r="E60" s="15">
        <f>IF(AND(D60&gt;6,D60&lt;11.5),ROUNDDOWN(58.015*(11.5-D60)^1.81,0),"0")</f>
        <v>174</v>
      </c>
      <c r="F60" s="16">
        <v>3.52</v>
      </c>
      <c r="G60" s="17">
        <f>IF(AND(F60&gt;2.2,F60&lt;9),ROUNDDOWN(0.14354*((F60*100)-220)^1.4,0),"0")</f>
        <v>133</v>
      </c>
      <c r="H60" s="16">
        <v>4.8499999999999996</v>
      </c>
      <c r="I60" s="18">
        <f>IF(AND(H60&gt;1.5,H60&lt;23),ROUNDDOWN(51.39*(H60-1.5)^1.05,0),"0")</f>
        <v>182</v>
      </c>
      <c r="J60" s="19">
        <f>E60+G60+I60</f>
        <v>489</v>
      </c>
      <c r="L60" s="20">
        <v>97.18</v>
      </c>
      <c r="M60" s="21">
        <f>IF(AND(L60&gt;60,L60&lt;185),ROUNDDOWN(0.19889*(185-L60)^1.88,0),"0")</f>
        <v>896</v>
      </c>
    </row>
    <row r="61" spans="1:13" ht="30" customHeight="1">
      <c r="A61" s="22">
        <v>2</v>
      </c>
      <c r="B61" s="111" t="s">
        <v>152</v>
      </c>
      <c r="C61" s="1">
        <v>2007</v>
      </c>
      <c r="D61" s="23">
        <v>9.7100000000000009</v>
      </c>
      <c r="E61" s="24">
        <f>IF(AND(D61&gt;6,D61&lt;11.5),ROUNDDOWN(58.015*(11.5-D61)^1.81,0),"0")</f>
        <v>166</v>
      </c>
      <c r="F61" s="25">
        <v>3.65</v>
      </c>
      <c r="G61" s="26">
        <f>IF(AND(F61&gt;2.2,F61&lt;9),ROUNDDOWN(0.14354*((F61*100)-220)^1.4,0),"0")</f>
        <v>152</v>
      </c>
      <c r="H61" s="27">
        <v>5.09</v>
      </c>
      <c r="I61" s="28">
        <f>IF(AND(H61&gt;1.5,H61&lt;23),ROUNDDOWN(51.39*(H61-1.5)^1.05,0),"0")</f>
        <v>196</v>
      </c>
      <c r="J61" s="19">
        <f>E61+G61+I61</f>
        <v>514</v>
      </c>
      <c r="K61" s="29"/>
      <c r="L61" s="19"/>
    </row>
    <row r="62" spans="1:13" ht="30" customHeight="1" thickBot="1">
      <c r="A62" s="22">
        <v>3</v>
      </c>
      <c r="B62" s="111" t="s">
        <v>153</v>
      </c>
      <c r="C62" s="1">
        <v>2006</v>
      </c>
      <c r="D62" s="23">
        <v>10.06</v>
      </c>
      <c r="E62" s="24">
        <f>IF(AND(D62&gt;6,D62&lt;11.5),ROUNDDOWN(58.015*(11.5-D62)^1.81,0),"0")</f>
        <v>112</v>
      </c>
      <c r="F62" s="25">
        <v>3.29</v>
      </c>
      <c r="G62" s="26">
        <f>IF(AND(F62&gt;2.2,F62&lt;9),ROUNDDOWN(0.14354*((F62*100)-220)^1.4,0),"0")</f>
        <v>102</v>
      </c>
      <c r="H62" s="27">
        <v>7.8</v>
      </c>
      <c r="I62" s="28">
        <f>IF(AND(H62&gt;1.5,H62&lt;23),ROUNDDOWN(51.39*(H62-1.5)^1.05,0),"0")</f>
        <v>354</v>
      </c>
      <c r="J62" s="19">
        <f>E62+G62+I62</f>
        <v>568</v>
      </c>
      <c r="K62" s="29"/>
      <c r="L62" s="19" t="s">
        <v>11</v>
      </c>
    </row>
    <row r="63" spans="1:13" ht="30" customHeight="1" thickBot="1">
      <c r="A63" s="22">
        <v>4</v>
      </c>
      <c r="B63" s="111" t="s">
        <v>154</v>
      </c>
      <c r="C63" s="1">
        <v>2007</v>
      </c>
      <c r="D63" s="23">
        <v>9.83</v>
      </c>
      <c r="E63" s="24">
        <f>IF(AND(D63&gt;6,D63&lt;11.5),ROUNDDOWN(58.015*(11.5-D63)^1.81,0),"0")</f>
        <v>146</v>
      </c>
      <c r="F63" s="25">
        <v>3.46</v>
      </c>
      <c r="G63" s="26">
        <f>IF(AND(F63&gt;2.2,F63&lt;9),ROUNDDOWN(0.14354*((F63*100)-220)^1.4,0),"0")</f>
        <v>125</v>
      </c>
      <c r="H63" s="27">
        <v>6.04</v>
      </c>
      <c r="I63" s="28">
        <f>IF(AND(H63&gt;1.5,H63&lt;23),ROUNDDOWN(51.39*(H63-1.5)^1.05,0),"0")</f>
        <v>251</v>
      </c>
      <c r="J63" s="19">
        <f>E63+G63+I63</f>
        <v>522</v>
      </c>
      <c r="K63" s="29"/>
      <c r="L63" s="64" t="s">
        <v>31</v>
      </c>
      <c r="M63" s="31">
        <f>J60+J61+J62+J63+M60</f>
        <v>2989</v>
      </c>
    </row>
    <row r="64" spans="1:13" ht="30" customHeight="1" thickBot="1">
      <c r="A64" s="32">
        <v>5</v>
      </c>
      <c r="B64" s="33"/>
      <c r="C64" s="33"/>
      <c r="D64" s="34"/>
      <c r="E64" s="35" t="str">
        <f>IF(AND(D64&gt;6,D64&lt;11.5),ROUNDDOWN(58.015*(11.5-D64)^1.81,0),"0")</f>
        <v>0</v>
      </c>
      <c r="F64" s="36"/>
      <c r="G64" s="37" t="str">
        <f>IF(AND(F64&gt;2.2,F64&lt;9),ROUNDDOWN(0.14354*((F64*100)-220)^1.4,0),"0")</f>
        <v>0</v>
      </c>
      <c r="H64" s="38"/>
      <c r="I64" s="39" t="str">
        <f>IF(AND(H64&gt;1.5,H64&lt;23),ROUNDDOWN(51.39*(H64-1.5)^1.05,0),"0")</f>
        <v>0</v>
      </c>
      <c r="J64" s="19">
        <f>E64+G64+I64</f>
        <v>0</v>
      </c>
      <c r="K64" s="29"/>
      <c r="L64" s="19"/>
      <c r="M64" s="40"/>
    </row>
    <row r="65" spans="1:13" ht="27" thickBot="1">
      <c r="A65" s="54"/>
      <c r="B65" s="54"/>
      <c r="C65" s="54"/>
      <c r="D65" s="96"/>
      <c r="E65" s="144"/>
      <c r="F65" s="142"/>
      <c r="G65" s="99"/>
      <c r="H65" s="98"/>
      <c r="I65" s="100"/>
      <c r="J65" s="19"/>
      <c r="K65" s="29"/>
      <c r="L65" s="19"/>
      <c r="M65" s="40"/>
    </row>
    <row r="66" spans="1:13" ht="54.95" customHeight="1" thickBot="1">
      <c r="A66" s="53"/>
      <c r="B66" s="109" t="s">
        <v>133</v>
      </c>
      <c r="C66" s="4"/>
      <c r="D66" s="4"/>
      <c r="E66" s="4"/>
      <c r="F66" s="4" t="s">
        <v>1</v>
      </c>
      <c r="G66" s="113">
        <v>3</v>
      </c>
      <c r="H66" s="5" t="s">
        <v>102</v>
      </c>
      <c r="I66" s="6"/>
      <c r="J66" s="6"/>
      <c r="K66" s="6"/>
      <c r="L66" s="6"/>
      <c r="M66" s="7">
        <v>9</v>
      </c>
    </row>
    <row r="67" spans="1:13" ht="21.75" thickBot="1">
      <c r="B67" s="1" t="s">
        <v>2</v>
      </c>
      <c r="C67" s="1" t="s">
        <v>3</v>
      </c>
      <c r="D67" s="8" t="s">
        <v>72</v>
      </c>
      <c r="E67" s="6" t="s">
        <v>5</v>
      </c>
      <c r="F67" s="8" t="s">
        <v>6</v>
      </c>
      <c r="G67" s="6" t="s">
        <v>5</v>
      </c>
      <c r="H67" s="9" t="s">
        <v>73</v>
      </c>
      <c r="I67" s="6" t="s">
        <v>5</v>
      </c>
      <c r="J67" s="10" t="s">
        <v>8</v>
      </c>
      <c r="L67" s="11" t="s">
        <v>9</v>
      </c>
      <c r="M67" s="6" t="s">
        <v>5</v>
      </c>
    </row>
    <row r="68" spans="1:13" ht="30" customHeight="1" thickBot="1">
      <c r="A68" s="12">
        <v>1</v>
      </c>
      <c r="B68" s="121" t="s">
        <v>134</v>
      </c>
      <c r="C68" s="13">
        <v>2007</v>
      </c>
      <c r="D68" s="14">
        <v>9.07</v>
      </c>
      <c r="E68" s="15">
        <f>IF(AND(D68&gt;6,D68&lt;11.5),ROUNDDOWN(58.015*(11.5-D68)^1.81,0),"0")</f>
        <v>289</v>
      </c>
      <c r="F68" s="16">
        <v>3.77</v>
      </c>
      <c r="G68" s="17">
        <f>IF(AND(F68&gt;2.2,F68&lt;9),ROUNDDOWN(0.14354*((F68*100)-220)^1.4,0),"0")</f>
        <v>170</v>
      </c>
      <c r="H68" s="16">
        <v>5.62</v>
      </c>
      <c r="I68" s="18">
        <f>IF(AND(H68&gt;1.5,H68&lt;23),ROUNDDOWN(51.39*(H68-1.5)^1.05,0),"0")</f>
        <v>227</v>
      </c>
      <c r="J68" s="19">
        <f>E68+G68+I68</f>
        <v>686</v>
      </c>
      <c r="L68" s="20">
        <v>97.68</v>
      </c>
      <c r="M68" s="21">
        <f>IF(AND(L68&gt;60,L68&lt;185),ROUNDDOWN(0.19889*(185-L68)^1.88,0),"0")</f>
        <v>886</v>
      </c>
    </row>
    <row r="69" spans="1:13" ht="30" customHeight="1">
      <c r="A69" s="22">
        <v>2</v>
      </c>
      <c r="B69" s="111" t="s">
        <v>135</v>
      </c>
      <c r="C69" s="1">
        <v>2007</v>
      </c>
      <c r="D69" s="23">
        <v>9.2899999999999991</v>
      </c>
      <c r="E69" s="24">
        <f>IF(AND(D69&gt;6,D69&lt;11.5),ROUNDDOWN(58.015*(11.5-D69)^1.81,0),"0")</f>
        <v>243</v>
      </c>
      <c r="F69" s="25">
        <v>3.63</v>
      </c>
      <c r="G69" s="26">
        <f>IF(AND(F69&gt;2.2,F69&lt;9),ROUNDDOWN(0.14354*((F69*100)-220)^1.4,0),"0")</f>
        <v>149</v>
      </c>
      <c r="H69" s="27">
        <v>6.44</v>
      </c>
      <c r="I69" s="28">
        <f>IF(AND(H69&gt;1.5,H69&lt;23),ROUNDDOWN(51.39*(H69-1.5)^1.05,0),"0")</f>
        <v>274</v>
      </c>
      <c r="J69" s="19">
        <f>E69+G69+I69</f>
        <v>666</v>
      </c>
      <c r="K69" s="29"/>
      <c r="L69" s="19"/>
    </row>
    <row r="70" spans="1:13" ht="30" customHeight="1" thickBot="1">
      <c r="A70" s="22">
        <v>3</v>
      </c>
      <c r="B70" s="111" t="s">
        <v>136</v>
      </c>
      <c r="C70" s="1">
        <v>2008</v>
      </c>
      <c r="D70" s="23">
        <v>10.1</v>
      </c>
      <c r="E70" s="24">
        <f>IF(AND(D70&gt;6,D70&lt;11.5),ROUNDDOWN(58.015*(11.5-D70)^1.81,0),"0")</f>
        <v>106</v>
      </c>
      <c r="F70" s="25">
        <v>3.21</v>
      </c>
      <c r="G70" s="26">
        <f>IF(AND(F70&gt;2.2,F70&lt;9),ROUNDDOWN(0.14354*((F70*100)-220)^1.4,0),"0")</f>
        <v>91</v>
      </c>
      <c r="H70" s="27">
        <v>5.95</v>
      </c>
      <c r="I70" s="28">
        <f>IF(AND(H70&gt;1.5,H70&lt;23),ROUNDDOWN(51.39*(H70-1.5)^1.05,0),"0")</f>
        <v>246</v>
      </c>
      <c r="J70" s="19">
        <f>E70+G70+I70</f>
        <v>443</v>
      </c>
      <c r="K70" s="29"/>
      <c r="L70" s="19" t="s">
        <v>11</v>
      </c>
    </row>
    <row r="71" spans="1:13" ht="30" customHeight="1" thickBot="1">
      <c r="A71" s="22">
        <v>4</v>
      </c>
      <c r="B71" s="111" t="s">
        <v>137</v>
      </c>
      <c r="C71" s="1">
        <v>2008</v>
      </c>
      <c r="D71" s="23">
        <v>10.53</v>
      </c>
      <c r="E71" s="24">
        <f>IF(AND(D71&gt;6,D71&lt;11.5),ROUNDDOWN(58.015*(11.5-D71)^1.81,0),"0")</f>
        <v>54</v>
      </c>
      <c r="F71" s="25">
        <v>2.77</v>
      </c>
      <c r="G71" s="26">
        <f>IF(AND(F71&gt;2.2,F71&lt;9),ROUNDDOWN(0.14354*((F71*100)-220)^1.4,0),"0")</f>
        <v>41</v>
      </c>
      <c r="H71" s="27">
        <v>4.78</v>
      </c>
      <c r="I71" s="28">
        <f>IF(AND(H71&gt;1.5,H71&lt;23),ROUNDDOWN(51.39*(H71-1.5)^1.05,0),"0")</f>
        <v>178</v>
      </c>
      <c r="J71" s="19">
        <f>E71+G71+I71</f>
        <v>273</v>
      </c>
      <c r="K71" s="29"/>
      <c r="L71" s="64" t="s">
        <v>35</v>
      </c>
      <c r="M71" s="31">
        <f>J68+J69+J70+J71+M68</f>
        <v>2954</v>
      </c>
    </row>
    <row r="72" spans="1:13" ht="30" customHeight="1" thickBot="1">
      <c r="A72" s="32">
        <v>5</v>
      </c>
      <c r="B72" s="33"/>
      <c r="C72" s="33"/>
      <c r="D72" s="34"/>
      <c r="E72" s="35" t="str">
        <f>IF(AND(D72&gt;6,D72&lt;11.5),ROUNDDOWN(58.015*(11.5-D72)^1.81,0),"0")</f>
        <v>0</v>
      </c>
      <c r="F72" s="36"/>
      <c r="G72" s="37" t="str">
        <f>IF(AND(F72&gt;2.2,F72&lt;9),ROUNDDOWN(0.14354*((F72*100)-220)^1.4,0),"0")</f>
        <v>0</v>
      </c>
      <c r="H72" s="38"/>
      <c r="I72" s="39" t="str">
        <f>IF(AND(H72&gt;1.5,H72&lt;23),ROUNDDOWN(51.39*(H72-1.5)^1.05,0),"0")</f>
        <v>0</v>
      </c>
      <c r="J72" s="19">
        <f>E72+G72+I72</f>
        <v>0</v>
      </c>
      <c r="K72" s="29"/>
      <c r="L72" s="19"/>
      <c r="M72" s="40"/>
    </row>
    <row r="73" spans="1:13" ht="27" thickBot="1">
      <c r="A73" s="54"/>
      <c r="B73" s="33"/>
      <c r="C73" s="33"/>
      <c r="D73" s="140"/>
      <c r="E73" s="144"/>
      <c r="F73" s="142"/>
      <c r="G73" s="99"/>
      <c r="H73" s="98"/>
      <c r="I73" s="100"/>
      <c r="J73" s="19"/>
      <c r="K73" s="29"/>
      <c r="L73" s="19"/>
      <c r="M73" s="40"/>
    </row>
    <row r="74" spans="1:13" ht="54.95" customHeight="1" thickBot="1">
      <c r="A74" s="53"/>
      <c r="B74" s="109" t="s">
        <v>19</v>
      </c>
      <c r="C74" s="4"/>
      <c r="D74" s="4"/>
      <c r="E74" s="4"/>
      <c r="F74" s="4" t="s">
        <v>1</v>
      </c>
      <c r="G74" s="113">
        <v>1</v>
      </c>
      <c r="H74" s="5" t="s">
        <v>102</v>
      </c>
      <c r="I74" s="6"/>
      <c r="J74" s="6"/>
      <c r="K74" s="6"/>
      <c r="L74" s="6"/>
      <c r="M74" s="7">
        <v>10</v>
      </c>
    </row>
    <row r="75" spans="1:13" ht="21.75" thickBot="1">
      <c r="B75" s="1" t="s">
        <v>2</v>
      </c>
      <c r="C75" s="1" t="s">
        <v>3</v>
      </c>
      <c r="D75" s="8" t="s">
        <v>72</v>
      </c>
      <c r="E75" s="6" t="s">
        <v>5</v>
      </c>
      <c r="F75" s="8" t="s">
        <v>6</v>
      </c>
      <c r="G75" s="6" t="s">
        <v>5</v>
      </c>
      <c r="H75" s="9" t="s">
        <v>73</v>
      </c>
      <c r="I75" s="6" t="s">
        <v>5</v>
      </c>
      <c r="J75" s="10" t="s">
        <v>8</v>
      </c>
      <c r="L75" s="11" t="s">
        <v>9</v>
      </c>
      <c r="M75" s="6" t="s">
        <v>5</v>
      </c>
    </row>
    <row r="76" spans="1:13" ht="30" customHeight="1" thickBot="1">
      <c r="A76" s="12">
        <v>1</v>
      </c>
      <c r="B76" s="121" t="s">
        <v>20</v>
      </c>
      <c r="C76" s="13">
        <v>2008</v>
      </c>
      <c r="D76" s="14">
        <v>9.32</v>
      </c>
      <c r="E76" s="15">
        <f>IF(AND(D76&gt;6,D76&lt;11.5),ROUNDDOWN(58.015*(11.5-D76)^1.81,0),"0")</f>
        <v>237</v>
      </c>
      <c r="F76" s="16">
        <v>3.57</v>
      </c>
      <c r="G76" s="17">
        <f>IF(AND(F76&gt;2.2,F76&lt;9),ROUNDDOWN(0.14354*((F76*100)-220)^1.4,0),"0")</f>
        <v>140</v>
      </c>
      <c r="H76" s="16">
        <v>5.17</v>
      </c>
      <c r="I76" s="18">
        <f>IF(AND(H76&gt;1.5,H76&lt;23),ROUNDDOWN(51.39*(H76-1.5)^1.05,0),"0")</f>
        <v>201</v>
      </c>
      <c r="J76" s="19">
        <f>E76+G76+I76</f>
        <v>578</v>
      </c>
      <c r="L76" s="20">
        <v>97.29</v>
      </c>
      <c r="M76" s="21">
        <f>IF(AND(L76&gt;60,L76&lt;185),ROUNDDOWN(0.19889*(185-L76)^1.88,0),"0")</f>
        <v>894</v>
      </c>
    </row>
    <row r="77" spans="1:13" ht="30" customHeight="1">
      <c r="A77" s="22">
        <v>2</v>
      </c>
      <c r="B77" s="111" t="s">
        <v>128</v>
      </c>
      <c r="C77" s="1">
        <v>2009</v>
      </c>
      <c r="D77" s="23">
        <v>10.34</v>
      </c>
      <c r="E77" s="24">
        <f>IF(AND(D77&gt;6,D77&lt;11.5),ROUNDDOWN(58.015*(11.5-D77)^1.81,0),"0")</f>
        <v>75</v>
      </c>
      <c r="F77" s="25">
        <v>3.12</v>
      </c>
      <c r="G77" s="26">
        <f>IF(AND(F77&gt;2.2,F77&lt;9),ROUNDDOWN(0.14354*((F77*100)-220)^1.4,0),"0")</f>
        <v>80</v>
      </c>
      <c r="H77" s="27">
        <v>5.64</v>
      </c>
      <c r="I77" s="28">
        <f>IF(AND(H77&gt;1.5,H77&lt;23),ROUNDDOWN(51.39*(H77-1.5)^1.05,0),"0")</f>
        <v>228</v>
      </c>
      <c r="J77" s="19">
        <f>E77+G77+I77</f>
        <v>383</v>
      </c>
      <c r="K77" s="29"/>
      <c r="L77" s="19"/>
    </row>
    <row r="78" spans="1:13" ht="30" customHeight="1" thickBot="1">
      <c r="A78" s="22">
        <v>3</v>
      </c>
      <c r="B78" s="111" t="s">
        <v>129</v>
      </c>
      <c r="C78" s="1">
        <v>2008</v>
      </c>
      <c r="D78" s="23">
        <v>9.99</v>
      </c>
      <c r="E78" s="24">
        <f>IF(AND(D78&gt;6,D78&lt;11.5),ROUNDDOWN(58.015*(11.5-D78)^1.81,0),"0")</f>
        <v>122</v>
      </c>
      <c r="F78" s="25">
        <v>3.79</v>
      </c>
      <c r="G78" s="26">
        <f>IF(AND(F78&gt;2.2,F78&lt;9),ROUNDDOWN(0.14354*((F78*100)-220)^1.4,0),"0")</f>
        <v>173</v>
      </c>
      <c r="H78" s="27">
        <v>6.01</v>
      </c>
      <c r="I78" s="28">
        <f>IF(AND(H78&gt;1.5,H78&lt;23),ROUNDDOWN(51.39*(H78-1.5)^1.05,0),"0")</f>
        <v>249</v>
      </c>
      <c r="J78" s="19">
        <f>E78+G78+I78</f>
        <v>544</v>
      </c>
      <c r="K78" s="29"/>
      <c r="L78" s="19" t="s">
        <v>11</v>
      </c>
    </row>
    <row r="79" spans="1:13" ht="30" customHeight="1" thickBot="1">
      <c r="A79" s="22">
        <v>4</v>
      </c>
      <c r="B79" s="111" t="s">
        <v>130</v>
      </c>
      <c r="C79" s="1">
        <v>2008</v>
      </c>
      <c r="D79" s="23">
        <v>9.85</v>
      </c>
      <c r="E79" s="24">
        <f>IF(AND(D79&gt;6,D79&lt;11.5),ROUNDDOWN(58.015*(11.5-D79)^1.81,0),"0")</f>
        <v>143</v>
      </c>
      <c r="F79" s="25">
        <v>3.78</v>
      </c>
      <c r="G79" s="26">
        <f>IF(AND(F79&gt;2.2,F79&lt;9),ROUNDDOWN(0.14354*((F79*100)-220)^1.4,0),"0")</f>
        <v>171</v>
      </c>
      <c r="H79" s="27">
        <v>5.0599999999999996</v>
      </c>
      <c r="I79" s="28">
        <f>IF(AND(H79&gt;1.5,H79&lt;23),ROUNDDOWN(51.39*(H79-1.5)^1.05,0),"0")</f>
        <v>194</v>
      </c>
      <c r="J79" s="19">
        <f>E79+G79+I79</f>
        <v>508</v>
      </c>
      <c r="K79" s="29"/>
      <c r="L79" s="64" t="s">
        <v>38</v>
      </c>
      <c r="M79" s="31">
        <f>J76+J77+J78+J79+M76</f>
        <v>2907</v>
      </c>
    </row>
    <row r="80" spans="1:13" ht="30" customHeight="1" thickBot="1">
      <c r="A80" s="32">
        <v>5</v>
      </c>
      <c r="B80" s="33"/>
      <c r="C80" s="33"/>
      <c r="D80" s="34"/>
      <c r="E80" s="35" t="str">
        <f>IF(AND(D80&gt;6,D80&lt;11.5),ROUNDDOWN(58.015*(11.5-D80)^1.81,0),"0")</f>
        <v>0</v>
      </c>
      <c r="F80" s="36"/>
      <c r="G80" s="37" t="str">
        <f>IF(AND(F80&gt;2.2,F80&lt;9),ROUNDDOWN(0.14354*((F80*100)-220)^1.4,0),"0")</f>
        <v>0</v>
      </c>
      <c r="H80" s="38"/>
      <c r="I80" s="39" t="str">
        <f>IF(AND(H80&gt;1.5,H80&lt;23),ROUNDDOWN(51.39*(H80-1.5)^1.05,0),"0")</f>
        <v>0</v>
      </c>
      <c r="J80" s="19">
        <f>E80+G80+I80</f>
        <v>0</v>
      </c>
      <c r="K80" s="29"/>
      <c r="L80" s="19"/>
      <c r="M80" s="40"/>
    </row>
    <row r="81" spans="1:13" ht="15.75" thickBot="1"/>
    <row r="82" spans="1:13" ht="54.95" customHeight="1" thickBot="1">
      <c r="A82" s="53"/>
      <c r="B82" s="109" t="s">
        <v>41</v>
      </c>
      <c r="C82" s="4"/>
      <c r="D82" s="4"/>
      <c r="E82" s="4"/>
      <c r="F82" s="4" t="s">
        <v>1</v>
      </c>
      <c r="G82" s="113">
        <v>10</v>
      </c>
      <c r="H82" s="5" t="s">
        <v>102</v>
      </c>
      <c r="I82" s="6"/>
      <c r="J82" s="6"/>
      <c r="K82" s="6"/>
      <c r="L82" s="6"/>
      <c r="M82" s="7">
        <v>11</v>
      </c>
    </row>
    <row r="83" spans="1:13" ht="21.75" thickBot="1">
      <c r="B83" s="1" t="s">
        <v>2</v>
      </c>
      <c r="C83" s="1" t="s">
        <v>3</v>
      </c>
      <c r="D83" s="8" t="s">
        <v>72</v>
      </c>
      <c r="E83" s="6" t="s">
        <v>5</v>
      </c>
      <c r="F83" s="8" t="s">
        <v>6</v>
      </c>
      <c r="G83" s="6" t="s">
        <v>5</v>
      </c>
      <c r="H83" s="9" t="s">
        <v>73</v>
      </c>
      <c r="I83" s="6" t="s">
        <v>5</v>
      </c>
      <c r="J83" s="10" t="s">
        <v>8</v>
      </c>
      <c r="L83" s="11" t="s">
        <v>9</v>
      </c>
      <c r="M83" s="6" t="s">
        <v>5</v>
      </c>
    </row>
    <row r="84" spans="1:13" ht="30" customHeight="1" thickBot="1">
      <c r="A84" s="12">
        <v>1</v>
      </c>
      <c r="B84" s="121" t="s">
        <v>155</v>
      </c>
      <c r="C84" s="13">
        <v>2006</v>
      </c>
      <c r="D84" s="143">
        <v>10.199999999999999</v>
      </c>
      <c r="E84" s="15">
        <f>IF(AND(D84&gt;6,D84&lt;11.5),ROUNDDOWN(58.015*(11.5-D84)^1.81,0),"0")</f>
        <v>93</v>
      </c>
      <c r="F84" s="16">
        <v>3.2</v>
      </c>
      <c r="G84" s="17">
        <f>IF(AND(F84&gt;2.2,F84&lt;9),ROUNDDOWN(0.14354*((F84*100)-220)^1.4,0),"0")</f>
        <v>90</v>
      </c>
      <c r="H84" s="16">
        <v>4.75</v>
      </c>
      <c r="I84" s="18">
        <f>IF(AND(H84&gt;1.5,H84&lt;23),ROUNDDOWN(51.39*(H84-1.5)^1.05,0),"0")</f>
        <v>177</v>
      </c>
      <c r="J84" s="19">
        <f>E84+G84+I84</f>
        <v>360</v>
      </c>
      <c r="L84" s="20">
        <v>101.46</v>
      </c>
      <c r="M84" s="21">
        <f>IF(AND(L84&gt;60,L84&lt;185),ROUNDDOWN(0.19889*(185-L84)^1.88,0),"0")</f>
        <v>816</v>
      </c>
    </row>
    <row r="85" spans="1:13" ht="30" customHeight="1">
      <c r="A85" s="22">
        <v>2</v>
      </c>
      <c r="B85" s="111" t="s">
        <v>156</v>
      </c>
      <c r="C85" s="1">
        <v>2007</v>
      </c>
      <c r="D85" s="139">
        <v>10.1</v>
      </c>
      <c r="E85" s="24">
        <f>IF(AND(D85&gt;6,D85&lt;11.5),ROUNDDOWN(58.015*(11.5-D85)^1.81,0),"0")</f>
        <v>106</v>
      </c>
      <c r="F85" s="25">
        <v>3.32</v>
      </c>
      <c r="G85" s="26">
        <f>IF(AND(F85&gt;2.2,F85&lt;9),ROUNDDOWN(0.14354*((F85*100)-220)^1.4,0),"0")</f>
        <v>106</v>
      </c>
      <c r="H85" s="27">
        <v>6.95</v>
      </c>
      <c r="I85" s="28">
        <f>IF(AND(H85&gt;1.5,H85&lt;23),ROUNDDOWN(51.39*(H85-1.5)^1.05,0),"0")</f>
        <v>304</v>
      </c>
      <c r="J85" s="19">
        <f>E85+G85+I85</f>
        <v>516</v>
      </c>
      <c r="K85" s="29"/>
      <c r="L85" s="19"/>
    </row>
    <row r="86" spans="1:13" ht="30" customHeight="1" thickBot="1">
      <c r="A86" s="22">
        <v>3</v>
      </c>
      <c r="B86" s="111" t="s">
        <v>157</v>
      </c>
      <c r="C86" s="1">
        <v>2007</v>
      </c>
      <c r="D86" s="23">
        <v>10.14</v>
      </c>
      <c r="E86" s="24">
        <f>IF(AND(D86&gt;6,D86&lt;11.5),ROUNDDOWN(58.015*(11.5-D86)^1.81,0),"0")</f>
        <v>101</v>
      </c>
      <c r="F86" s="25">
        <v>3.29</v>
      </c>
      <c r="G86" s="26">
        <f>IF(AND(F86&gt;2.2,F86&lt;9),ROUNDDOWN(0.14354*((F86*100)-220)^1.4,0),"0")</f>
        <v>102</v>
      </c>
      <c r="H86" s="27">
        <v>6.15</v>
      </c>
      <c r="I86" s="28">
        <f>IF(AND(H86&gt;1.5,H86&lt;23),ROUNDDOWN(51.39*(H86-1.5)^1.05,0),"0")</f>
        <v>258</v>
      </c>
      <c r="J86" s="19">
        <f>E86+G86+I86</f>
        <v>461</v>
      </c>
      <c r="K86" s="29"/>
      <c r="L86" s="19" t="s">
        <v>11</v>
      </c>
    </row>
    <row r="87" spans="1:13" ht="30" customHeight="1" thickBot="1">
      <c r="A87" s="22">
        <v>4</v>
      </c>
      <c r="B87" s="111" t="s">
        <v>158</v>
      </c>
      <c r="C87" s="1">
        <v>2007</v>
      </c>
      <c r="D87" s="23">
        <v>10.26</v>
      </c>
      <c r="E87" s="24">
        <f>IF(AND(D87&gt;6,D87&lt;11.5),ROUNDDOWN(58.015*(11.5-D87)^1.81,0),"0")</f>
        <v>85</v>
      </c>
      <c r="F87" s="25">
        <v>3.58</v>
      </c>
      <c r="G87" s="26">
        <f>IF(AND(F87&gt;2.2,F87&lt;9),ROUNDDOWN(0.14354*((F87*100)-220)^1.4,0),"0")</f>
        <v>142</v>
      </c>
      <c r="H87" s="27">
        <v>5.68</v>
      </c>
      <c r="I87" s="28">
        <f>IF(AND(H87&gt;1.5,H87&lt;23),ROUNDDOWN(51.39*(H87-1.5)^1.05,0),"0")</f>
        <v>230</v>
      </c>
      <c r="J87" s="19">
        <f>E87+G87+I87</f>
        <v>457</v>
      </c>
      <c r="K87" s="29"/>
      <c r="L87" s="64" t="s">
        <v>39</v>
      </c>
      <c r="M87" s="31">
        <f>J84+J85+J86+J87+M84</f>
        <v>2610</v>
      </c>
    </row>
    <row r="88" spans="1:13" ht="30" customHeight="1" thickBot="1">
      <c r="A88" s="32">
        <v>5</v>
      </c>
      <c r="B88" s="33"/>
      <c r="C88" s="33"/>
      <c r="D88" s="34"/>
      <c r="E88" s="35" t="str">
        <f>IF(AND(D88&gt;6,D88&lt;11.5),ROUNDDOWN(58.015*(11.5-D88)^1.81,0),"0")</f>
        <v>0</v>
      </c>
      <c r="F88" s="36"/>
      <c r="G88" s="37" t="str">
        <f>IF(AND(F88&gt;2.2,F88&lt;9),ROUNDDOWN(0.14354*((F88*100)-220)^1.4,0),"0")</f>
        <v>0</v>
      </c>
      <c r="H88" s="38"/>
      <c r="I88" s="39" t="str">
        <f>IF(AND(H88&gt;1.5,H88&lt;23),ROUNDDOWN(51.39*(H88-1.5)^1.05,0),"0")</f>
        <v>0</v>
      </c>
      <c r="J88" s="19">
        <f>E88+G88+I88</f>
        <v>0</v>
      </c>
      <c r="K88" s="29"/>
      <c r="L88" s="19"/>
      <c r="M88" s="40"/>
    </row>
    <row r="89" spans="1:13" ht="15.75" thickBot="1"/>
    <row r="90" spans="1:13" ht="54.95" customHeight="1" thickBot="1">
      <c r="A90" s="53"/>
      <c r="B90" s="109" t="s">
        <v>169</v>
      </c>
      <c r="C90" s="123"/>
      <c r="D90" s="4"/>
      <c r="E90" s="4"/>
      <c r="F90" s="4" t="s">
        <v>1</v>
      </c>
      <c r="G90" s="113">
        <v>15</v>
      </c>
      <c r="H90" s="5" t="s">
        <v>102</v>
      </c>
      <c r="I90" s="6"/>
      <c r="J90" s="6"/>
      <c r="K90" s="6"/>
      <c r="L90" s="6"/>
      <c r="M90" s="7">
        <v>12</v>
      </c>
    </row>
    <row r="91" spans="1:13" ht="21.75" thickBot="1">
      <c r="B91" s="1" t="s">
        <v>2</v>
      </c>
      <c r="C91" s="1" t="s">
        <v>3</v>
      </c>
      <c r="D91" s="8" t="s">
        <v>72</v>
      </c>
      <c r="E91" s="6" t="s">
        <v>5</v>
      </c>
      <c r="F91" s="8" t="s">
        <v>6</v>
      </c>
      <c r="G91" s="6" t="s">
        <v>5</v>
      </c>
      <c r="H91" s="9" t="s">
        <v>73</v>
      </c>
      <c r="I91" s="6" t="s">
        <v>5</v>
      </c>
      <c r="J91" s="10" t="s">
        <v>8</v>
      </c>
      <c r="L91" s="11" t="s">
        <v>9</v>
      </c>
      <c r="M91" s="6" t="s">
        <v>5</v>
      </c>
    </row>
    <row r="92" spans="1:13" ht="30" customHeight="1" thickBot="1">
      <c r="A92" s="12">
        <v>1</v>
      </c>
      <c r="B92" s="121" t="s">
        <v>27</v>
      </c>
      <c r="C92" s="13">
        <v>2008</v>
      </c>
      <c r="D92" s="14">
        <v>10.01</v>
      </c>
      <c r="E92" s="15">
        <f>IF(AND(D92&gt;6,D92&lt;11.5),ROUNDDOWN(58.015*(11.5-D92)^1.81,0),"0")</f>
        <v>119</v>
      </c>
      <c r="F92" s="16">
        <v>2.89</v>
      </c>
      <c r="G92" s="17">
        <f>IF(AND(F92&gt;2.2,F92&lt;9),ROUNDDOWN(0.14354*((F92*100)-220)^1.4,0),"0")</f>
        <v>53</v>
      </c>
      <c r="H92" s="16">
        <v>5.8</v>
      </c>
      <c r="I92" s="18">
        <f>IF(AND(H92&gt;1.5,H92&lt;23),ROUNDDOWN(51.39*(H92-1.5)^1.05,0),"0")</f>
        <v>237</v>
      </c>
      <c r="J92" s="19">
        <f>E92+G92+I92</f>
        <v>409</v>
      </c>
      <c r="L92" s="20">
        <v>99.93</v>
      </c>
      <c r="M92" s="21">
        <f>IF(AND(L92&gt;60,L92&lt;185),ROUNDDOWN(0.19889*(185-L92)^1.88,0),"0")</f>
        <v>844</v>
      </c>
    </row>
    <row r="93" spans="1:13" ht="30" customHeight="1">
      <c r="A93" s="22">
        <v>2</v>
      </c>
      <c r="B93" s="111" t="s">
        <v>313</v>
      </c>
      <c r="C93" s="1">
        <v>2008</v>
      </c>
      <c r="D93" s="23">
        <v>9.94</v>
      </c>
      <c r="E93" s="24">
        <f>IF(AND(D93&gt;6,D93&lt;11.5),ROUNDDOWN(58.015*(11.5-D93)^1.81,0),"0")</f>
        <v>129</v>
      </c>
      <c r="F93" s="25">
        <v>2.57</v>
      </c>
      <c r="G93" s="26">
        <f>IF(AND(F93&gt;2.2,F93&lt;9),ROUNDDOWN(0.14354*((F93*100)-220)^1.4,0),"0")</f>
        <v>22</v>
      </c>
      <c r="H93" s="27">
        <v>4.47</v>
      </c>
      <c r="I93" s="28">
        <f>IF(AND(H93&gt;1.5,H93&lt;23),ROUNDDOWN(51.39*(H93-1.5)^1.05,0),"0")</f>
        <v>161</v>
      </c>
      <c r="J93" s="19">
        <f>E93+G93+I93</f>
        <v>312</v>
      </c>
      <c r="K93" s="29"/>
      <c r="L93" s="19"/>
    </row>
    <row r="94" spans="1:13" ht="30" customHeight="1" thickBot="1">
      <c r="A94" s="22">
        <v>3</v>
      </c>
      <c r="B94" s="111" t="s">
        <v>170</v>
      </c>
      <c r="C94" s="1">
        <v>2007</v>
      </c>
      <c r="D94" s="23">
        <v>10.02</v>
      </c>
      <c r="E94" s="24">
        <f>IF(AND(D94&gt;6,D94&lt;11.5),ROUNDDOWN(58.015*(11.5-D94)^1.81,0),"0")</f>
        <v>117</v>
      </c>
      <c r="F94" s="25">
        <v>3.43</v>
      </c>
      <c r="G94" s="26">
        <f>IF(AND(F94&gt;2.2,F94&lt;9),ROUNDDOWN(0.14354*((F94*100)-220)^1.4,0),"0")</f>
        <v>121</v>
      </c>
      <c r="H94" s="27">
        <v>4.5</v>
      </c>
      <c r="I94" s="28">
        <f>IF(AND(H94&gt;1.5,H94&lt;23),ROUNDDOWN(51.39*(H94-1.5)^1.05,0),"0")</f>
        <v>162</v>
      </c>
      <c r="J94" s="19">
        <f>E94+G94+I94</f>
        <v>400</v>
      </c>
      <c r="K94" s="29"/>
      <c r="L94" s="19" t="s">
        <v>11</v>
      </c>
    </row>
    <row r="95" spans="1:13" ht="30" customHeight="1" thickBot="1">
      <c r="A95" s="22">
        <v>4</v>
      </c>
      <c r="B95" s="111" t="s">
        <v>171</v>
      </c>
      <c r="C95" s="1">
        <v>2007</v>
      </c>
      <c r="D95" s="23">
        <v>9.64</v>
      </c>
      <c r="E95" s="24">
        <f>IF(AND(D95&gt;6,D95&lt;11.5),ROUNDDOWN(58.015*(11.5-D95)^1.81,0),"0")</f>
        <v>178</v>
      </c>
      <c r="F95" s="25">
        <v>3.47</v>
      </c>
      <c r="G95" s="26">
        <f>IF(AND(F95&gt;2.2,F95&lt;9),ROUNDDOWN(0.14354*((F95*100)-220)^1.4,0),"0")</f>
        <v>126</v>
      </c>
      <c r="H95" s="27">
        <v>4.74</v>
      </c>
      <c r="I95" s="28">
        <f>IF(AND(H95&gt;1.5,H95&lt;23),ROUNDDOWN(51.39*(H95-1.5)^1.05,0),"0")</f>
        <v>176</v>
      </c>
      <c r="J95" s="19">
        <f>E95+G95+I95</f>
        <v>480</v>
      </c>
      <c r="K95" s="29"/>
      <c r="L95" s="64" t="s">
        <v>40</v>
      </c>
      <c r="M95" s="31">
        <f>J92+J93+J94+J95+M92</f>
        <v>2445</v>
      </c>
    </row>
    <row r="96" spans="1:13" ht="30" customHeight="1" thickBot="1">
      <c r="A96" s="32">
        <v>5</v>
      </c>
      <c r="B96" s="33"/>
      <c r="C96" s="33"/>
      <c r="D96" s="34"/>
      <c r="E96" s="35" t="str">
        <f>IF(AND(D96&gt;6,D96&lt;11.5),ROUNDDOWN(58.015*(11.5-D96)^1.81,0),"0")</f>
        <v>0</v>
      </c>
      <c r="F96" s="36"/>
      <c r="G96" s="37" t="str">
        <f>IF(AND(F96&gt;2.2,F96&lt;9),ROUNDDOWN(0.14354*((F96*100)-220)^1.4,0),"0")</f>
        <v>0</v>
      </c>
      <c r="H96" s="38"/>
      <c r="I96" s="39" t="str">
        <f>IF(AND(H96&gt;1.5,H96&lt;23),ROUNDDOWN(51.39*(H96-1.5)^1.05,0),"0")</f>
        <v>0</v>
      </c>
      <c r="J96" s="19">
        <f>E96+G96+I96</f>
        <v>0</v>
      </c>
      <c r="K96" s="29"/>
      <c r="L96" s="19"/>
      <c r="M96" s="40"/>
    </row>
    <row r="97" spans="1:13" ht="15.75" thickBot="1"/>
    <row r="98" spans="1:13" ht="54.95" customHeight="1" thickBot="1">
      <c r="A98" s="53"/>
      <c r="B98" s="109" t="s">
        <v>70</v>
      </c>
      <c r="C98" s="4"/>
      <c r="D98" s="4"/>
      <c r="E98" s="4"/>
      <c r="F98" s="4" t="s">
        <v>1</v>
      </c>
      <c r="G98" s="113">
        <v>12</v>
      </c>
      <c r="H98" s="5" t="s">
        <v>102</v>
      </c>
      <c r="I98" s="6"/>
      <c r="J98" s="6"/>
      <c r="K98" s="6"/>
      <c r="L98" s="6"/>
      <c r="M98" s="7">
        <v>13</v>
      </c>
    </row>
    <row r="99" spans="1:13" ht="21.75" thickBot="1">
      <c r="B99" s="1" t="s">
        <v>2</v>
      </c>
      <c r="C99" s="1" t="s">
        <v>3</v>
      </c>
      <c r="D99" s="8" t="s">
        <v>72</v>
      </c>
      <c r="E99" s="6" t="s">
        <v>5</v>
      </c>
      <c r="F99" s="8" t="s">
        <v>6</v>
      </c>
      <c r="G99" s="6" t="s">
        <v>5</v>
      </c>
      <c r="H99" s="9" t="s">
        <v>73</v>
      </c>
      <c r="I99" s="6" t="s">
        <v>5</v>
      </c>
      <c r="J99" s="10" t="s">
        <v>8</v>
      </c>
      <c r="L99" s="11" t="s">
        <v>9</v>
      </c>
      <c r="M99" s="6" t="s">
        <v>5</v>
      </c>
    </row>
    <row r="100" spans="1:13" ht="30" customHeight="1" thickBot="1">
      <c r="A100" s="12">
        <v>1</v>
      </c>
      <c r="B100" s="121" t="s">
        <v>160</v>
      </c>
      <c r="C100" s="13">
        <v>2006</v>
      </c>
      <c r="D100" s="14">
        <v>10.130000000000001</v>
      </c>
      <c r="E100" s="15">
        <f>IF(AND(D100&gt;6,D100&lt;11.5),ROUNDDOWN(58.015*(11.5-D100)^1.81,0),"0")</f>
        <v>102</v>
      </c>
      <c r="F100" s="16">
        <v>2.99</v>
      </c>
      <c r="G100" s="17">
        <f>IF(AND(F100&gt;2.2,F100&lt;9),ROUNDDOWN(0.14354*((F100*100)-220)^1.4,0),"0")</f>
        <v>65</v>
      </c>
      <c r="H100" s="16">
        <v>5</v>
      </c>
      <c r="I100" s="18">
        <f>IF(AND(H100&gt;1.5,H100&lt;23),ROUNDDOWN(51.39*(H100-1.5)^1.05,0),"0")</f>
        <v>191</v>
      </c>
      <c r="J100" s="19">
        <f>E100+G100+I100</f>
        <v>358</v>
      </c>
      <c r="L100" s="20">
        <v>97.73</v>
      </c>
      <c r="M100" s="21">
        <f>IF(AND(L100&gt;60,L100&lt;185),ROUNDDOWN(0.19889*(185-L100)^1.88,0),"0")</f>
        <v>886</v>
      </c>
    </row>
    <row r="101" spans="1:13" ht="30" customHeight="1">
      <c r="A101" s="22">
        <v>2</v>
      </c>
      <c r="B101" s="1" t="s">
        <v>83</v>
      </c>
      <c r="C101" s="1">
        <v>2007</v>
      </c>
      <c r="D101" s="23">
        <v>10.35</v>
      </c>
      <c r="E101" s="24">
        <f>IF(AND(D101&gt;6,D101&lt;11.5),ROUNDDOWN(58.015*(11.5-D101)^1.81,0),"0")</f>
        <v>74</v>
      </c>
      <c r="F101" s="25">
        <v>3.02</v>
      </c>
      <c r="G101" s="26">
        <f>IF(AND(F101&gt;2.2,F101&lt;9),ROUNDDOWN(0.14354*((F101*100)-220)^1.4,0),"0")</f>
        <v>68</v>
      </c>
      <c r="H101" s="27">
        <v>5.2</v>
      </c>
      <c r="I101" s="28">
        <f>IF(AND(H101&gt;1.5,H101&lt;23),ROUNDDOWN(51.39*(H101-1.5)^1.05,0),"0")</f>
        <v>202</v>
      </c>
      <c r="J101" s="19">
        <f>E101+G101+I101</f>
        <v>344</v>
      </c>
      <c r="K101" s="29"/>
      <c r="L101" s="19"/>
    </row>
    <row r="102" spans="1:13" ht="30" customHeight="1" thickBot="1">
      <c r="A102" s="22">
        <v>3</v>
      </c>
      <c r="B102" s="111" t="s">
        <v>161</v>
      </c>
      <c r="C102" s="1">
        <v>2007</v>
      </c>
      <c r="D102" s="23">
        <v>10.48</v>
      </c>
      <c r="E102" s="24">
        <f>IF(AND(D102&gt;6,D102&lt;11.5),ROUNDDOWN(58.015*(11.5-D102)^1.81,0),"0")</f>
        <v>60</v>
      </c>
      <c r="F102" s="25">
        <v>2.5</v>
      </c>
      <c r="G102" s="26">
        <f>IF(AND(F102&gt;2.2,F102&lt;9),ROUNDDOWN(0.14354*((F102*100)-220)^1.4,0),"0")</f>
        <v>16</v>
      </c>
      <c r="H102" s="27">
        <v>5.15</v>
      </c>
      <c r="I102" s="28">
        <f>IF(AND(H102&gt;1.5,H102&lt;23),ROUNDDOWN(51.39*(H102-1.5)^1.05,0),"0")</f>
        <v>200</v>
      </c>
      <c r="J102" s="19">
        <f>E102+G102+I102</f>
        <v>276</v>
      </c>
      <c r="K102" s="29"/>
      <c r="L102" s="19" t="s">
        <v>11</v>
      </c>
    </row>
    <row r="103" spans="1:13" ht="30" customHeight="1" thickBot="1">
      <c r="A103" s="22">
        <v>4</v>
      </c>
      <c r="B103" s="111" t="s">
        <v>24</v>
      </c>
      <c r="C103" s="1">
        <v>2006</v>
      </c>
      <c r="D103" s="23">
        <v>9.57</v>
      </c>
      <c r="E103" s="24">
        <f>IF(AND(D103&gt;6,D103&lt;11.5),ROUNDDOWN(58.015*(11.5-D103)^1.81,0),"0")</f>
        <v>190</v>
      </c>
      <c r="F103" s="25">
        <v>3.49</v>
      </c>
      <c r="G103" s="26">
        <f>IF(AND(F103&gt;2.2,F103&lt;9),ROUNDDOWN(0.14354*((F103*100)-220)^1.4,0),"0")</f>
        <v>129</v>
      </c>
      <c r="H103" s="27">
        <v>4.04</v>
      </c>
      <c r="I103" s="28">
        <f>IF(AND(H103&gt;1.5,H103&lt;23),ROUNDDOWN(51.39*(H103-1.5)^1.05,0),"0")</f>
        <v>136</v>
      </c>
      <c r="J103" s="19">
        <f>E103+G103+I103</f>
        <v>455</v>
      </c>
      <c r="K103" s="29"/>
      <c r="L103" s="64" t="s">
        <v>42</v>
      </c>
      <c r="M103" s="31">
        <f>J100+J101+J102+J103+M100</f>
        <v>2319</v>
      </c>
    </row>
    <row r="104" spans="1:13" ht="30" customHeight="1" thickBot="1">
      <c r="A104" s="32">
        <v>5</v>
      </c>
      <c r="B104" s="33"/>
      <c r="C104" s="33">
        <v>2006</v>
      </c>
      <c r="D104" s="34"/>
      <c r="E104" s="35" t="str">
        <f>IF(AND(D104&gt;6,D104&lt;11.5),ROUNDDOWN(58.015*(11.5-D104)^1.81,0),"0")</f>
        <v>0</v>
      </c>
      <c r="F104" s="36"/>
      <c r="G104" s="37" t="str">
        <f>IF(AND(F104&gt;2.2,F104&lt;9),ROUNDDOWN(0.14354*((F104*100)-220)^1.4,0),"0")</f>
        <v>0</v>
      </c>
      <c r="H104" s="38"/>
      <c r="I104" s="39" t="str">
        <f>IF(AND(H104&gt;1.5,H104&lt;23),ROUNDDOWN(51.39*(H104-1.5)^1.05,0),"0")</f>
        <v>0</v>
      </c>
      <c r="J104" s="19">
        <f>E104+G104+I104</f>
        <v>0</v>
      </c>
      <c r="K104" s="29"/>
      <c r="L104" s="19"/>
      <c r="M104" s="40"/>
    </row>
    <row r="105" spans="1:13" ht="15.75" thickBot="1"/>
    <row r="106" spans="1:13" ht="54.95" customHeight="1" thickBot="1">
      <c r="A106" s="53"/>
      <c r="B106" s="109" t="s">
        <v>141</v>
      </c>
      <c r="C106" s="4"/>
      <c r="D106" s="4"/>
      <c r="E106" s="4"/>
      <c r="F106" s="4" t="s">
        <v>1</v>
      </c>
      <c r="G106" s="113">
        <v>5</v>
      </c>
      <c r="H106" s="5" t="s">
        <v>102</v>
      </c>
      <c r="I106" s="6"/>
      <c r="J106" s="6"/>
      <c r="K106" s="6"/>
      <c r="L106" s="6"/>
      <c r="M106" s="7">
        <v>14</v>
      </c>
    </row>
    <row r="107" spans="1:13" ht="21.75" thickBot="1">
      <c r="B107" s="1" t="s">
        <v>2</v>
      </c>
      <c r="C107" s="1" t="s">
        <v>3</v>
      </c>
      <c r="D107" s="8" t="s">
        <v>72</v>
      </c>
      <c r="E107" s="6" t="s">
        <v>5</v>
      </c>
      <c r="F107" s="8" t="s">
        <v>6</v>
      </c>
      <c r="G107" s="6" t="s">
        <v>5</v>
      </c>
      <c r="H107" s="9" t="s">
        <v>73</v>
      </c>
      <c r="I107" s="6" t="s">
        <v>5</v>
      </c>
      <c r="J107" s="10" t="s">
        <v>8</v>
      </c>
      <c r="L107" s="11" t="s">
        <v>9</v>
      </c>
      <c r="M107" s="6" t="s">
        <v>5</v>
      </c>
    </row>
    <row r="108" spans="1:13" ht="30" customHeight="1" thickBot="1">
      <c r="A108" s="12">
        <v>1</v>
      </c>
      <c r="B108" s="121" t="s">
        <v>142</v>
      </c>
      <c r="C108" s="13">
        <v>2008</v>
      </c>
      <c r="D108" s="14">
        <v>9.9600000000000009</v>
      </c>
      <c r="E108" s="15">
        <f>IF(AND(D108&gt;6,D108&lt;11.5),ROUNDDOWN(58.015*(11.5-D108)^1.81,0),"0")</f>
        <v>126</v>
      </c>
      <c r="F108" s="16">
        <v>3.38</v>
      </c>
      <c r="G108" s="17">
        <f>IF(AND(F108&gt;2.2,F108&lt;9),ROUNDDOWN(0.14354*((F108*100)-220)^1.4,0),"0")</f>
        <v>114</v>
      </c>
      <c r="H108" s="16">
        <v>4.68</v>
      </c>
      <c r="I108" s="18">
        <f>IF(AND(H108&gt;1.5,H108&lt;23),ROUNDDOWN(51.39*(H108-1.5)^1.05,0),"0")</f>
        <v>173</v>
      </c>
      <c r="J108" s="19">
        <f>E108+G108+I108</f>
        <v>413</v>
      </c>
      <c r="L108" s="20">
        <v>115.42</v>
      </c>
      <c r="M108" s="21">
        <f>IF(AND(L108&gt;60,L108&lt;185),ROUNDDOWN(0.19889*(185-L108)^1.88,0),"0")</f>
        <v>578</v>
      </c>
    </row>
    <row r="109" spans="1:13" ht="30" customHeight="1">
      <c r="A109" s="22">
        <v>2</v>
      </c>
      <c r="B109" s="111" t="s">
        <v>143</v>
      </c>
      <c r="C109" s="1">
        <v>2008</v>
      </c>
      <c r="D109" s="23">
        <v>13.42</v>
      </c>
      <c r="E109" s="24" t="str">
        <f>IF(AND(D109&gt;6,D109&lt;11.5),ROUNDDOWN(58.015*(11.5-D109)^1.81,0),"0")</f>
        <v>0</v>
      </c>
      <c r="F109" s="25">
        <v>2.31</v>
      </c>
      <c r="G109" s="26">
        <f>IF(AND(F109&gt;2.2,F109&lt;9),ROUNDDOWN(0.14354*((F109*100)-220)^1.4,0),"0")</f>
        <v>4</v>
      </c>
      <c r="H109" s="27">
        <v>4.9000000000000004</v>
      </c>
      <c r="I109" s="28">
        <f>IF(AND(H109&gt;1.5,H109&lt;23),ROUNDDOWN(51.39*(H109-1.5)^1.05,0),"0")</f>
        <v>185</v>
      </c>
      <c r="J109" s="19">
        <f>E109+G109+I109</f>
        <v>189</v>
      </c>
      <c r="K109" s="29"/>
      <c r="L109" s="19"/>
    </row>
    <row r="110" spans="1:13" ht="30" customHeight="1" thickBot="1">
      <c r="A110" s="22">
        <v>3</v>
      </c>
      <c r="B110" s="111" t="s">
        <v>144</v>
      </c>
      <c r="C110" s="1">
        <v>2009</v>
      </c>
      <c r="D110" s="23">
        <v>11.02</v>
      </c>
      <c r="E110" s="24">
        <f>IF(AND(D110&gt;6,D110&lt;11.5),ROUNDDOWN(58.015*(11.5-D110)^1.81,0),"0")</f>
        <v>15</v>
      </c>
      <c r="F110" s="25">
        <v>2.94</v>
      </c>
      <c r="G110" s="26">
        <f>IF(AND(F110&gt;2.2,F110&lt;9),ROUNDDOWN(0.14354*((F110*100)-220)^1.4,0),"0")</f>
        <v>59</v>
      </c>
      <c r="H110" s="27">
        <v>4.75</v>
      </c>
      <c r="I110" s="28">
        <f>IF(AND(H110&gt;1.5,H110&lt;23),ROUNDDOWN(51.39*(H110-1.5)^1.05,0),"0")</f>
        <v>177</v>
      </c>
      <c r="J110" s="19">
        <f>E110+G110+I110</f>
        <v>251</v>
      </c>
      <c r="K110" s="29"/>
      <c r="L110" s="19" t="s">
        <v>11</v>
      </c>
    </row>
    <row r="111" spans="1:13" ht="30" customHeight="1" thickBot="1">
      <c r="A111" s="22">
        <v>4</v>
      </c>
      <c r="B111" s="111" t="s">
        <v>145</v>
      </c>
      <c r="C111" s="1">
        <v>2007</v>
      </c>
      <c r="D111" s="139">
        <v>10.6</v>
      </c>
      <c r="E111" s="24">
        <f>IF(AND(D111&gt;6,D111&lt;11.5),ROUNDDOWN(58.015*(11.5-D111)^1.81,0),"0")</f>
        <v>47</v>
      </c>
      <c r="F111" s="25">
        <v>3.42</v>
      </c>
      <c r="G111" s="26">
        <f>IF(AND(F111&gt;2.2,F111&lt;9),ROUNDDOWN(0.14354*((F111*100)-220)^1.4,0),"0")</f>
        <v>119</v>
      </c>
      <c r="H111" s="27">
        <v>4.83</v>
      </c>
      <c r="I111" s="28">
        <f>IF(AND(H111&gt;1.5,H111&lt;23),ROUNDDOWN(51.39*(H111-1.5)^1.05,0),"0")</f>
        <v>181</v>
      </c>
      <c r="J111" s="19">
        <f>E111+G111+I111</f>
        <v>347</v>
      </c>
      <c r="K111" s="29"/>
      <c r="L111" s="64" t="s">
        <v>43</v>
      </c>
      <c r="M111" s="31">
        <f>J108+J109+J110+J111+M108</f>
        <v>1778</v>
      </c>
    </row>
    <row r="112" spans="1:13" ht="30" customHeight="1" thickBot="1">
      <c r="A112" s="32">
        <v>5</v>
      </c>
      <c r="B112" s="33"/>
      <c r="C112" s="33"/>
      <c r="D112" s="34"/>
      <c r="E112" s="35" t="str">
        <f>IF(AND(D112&gt;6,D112&lt;11.5),ROUNDDOWN(58.015*(11.5-D112)^1.81,0),"0")</f>
        <v>0</v>
      </c>
      <c r="F112" s="36"/>
      <c r="G112" s="37" t="str">
        <f>IF(AND(F112&gt;2.2,F112&lt;9),ROUNDDOWN(0.14354*((F112*100)-220)^1.4,0),"0")</f>
        <v>0</v>
      </c>
      <c r="H112" s="38"/>
      <c r="I112" s="39" t="str">
        <f>IF(AND(H112&gt;1.5,H112&lt;23),ROUNDDOWN(51.39*(H112-1.5)^1.05,0),"0")</f>
        <v>0</v>
      </c>
      <c r="J112" s="19">
        <f>E112+G112+I112</f>
        <v>0</v>
      </c>
      <c r="K112" s="29"/>
      <c r="L112" s="19"/>
      <c r="M112" s="40"/>
    </row>
    <row r="113" spans="1:13" ht="15.75" thickBot="1"/>
    <row r="114" spans="1:13" ht="54.95" customHeight="1" thickBot="1">
      <c r="A114" s="53"/>
      <c r="B114" s="109" t="s">
        <v>85</v>
      </c>
      <c r="C114" s="4"/>
      <c r="D114" s="4"/>
      <c r="E114" s="4"/>
      <c r="F114" s="4" t="s">
        <v>1</v>
      </c>
      <c r="G114" s="113">
        <v>13</v>
      </c>
      <c r="H114" s="5" t="s">
        <v>102</v>
      </c>
      <c r="I114" s="6"/>
      <c r="J114" s="6"/>
      <c r="K114" s="6"/>
      <c r="L114" s="6"/>
      <c r="M114" s="7">
        <v>15</v>
      </c>
    </row>
    <row r="115" spans="1:13" ht="21.75" thickBot="1">
      <c r="B115" s="1" t="s">
        <v>2</v>
      </c>
      <c r="C115" s="1" t="s">
        <v>3</v>
      </c>
      <c r="D115" s="8" t="s">
        <v>72</v>
      </c>
      <c r="E115" s="6" t="s">
        <v>5</v>
      </c>
      <c r="F115" s="8" t="s">
        <v>6</v>
      </c>
      <c r="G115" s="6" t="s">
        <v>5</v>
      </c>
      <c r="H115" s="9" t="s">
        <v>73</v>
      </c>
      <c r="I115" s="6" t="s">
        <v>5</v>
      </c>
      <c r="J115" s="10" t="s">
        <v>8</v>
      </c>
      <c r="L115" s="11" t="s">
        <v>9</v>
      </c>
      <c r="M115" s="6" t="s">
        <v>5</v>
      </c>
    </row>
    <row r="116" spans="1:13" ht="30" customHeight="1" thickBot="1">
      <c r="A116" s="12">
        <v>1</v>
      </c>
      <c r="B116" s="121" t="s">
        <v>162</v>
      </c>
      <c r="C116" s="13">
        <v>2006</v>
      </c>
      <c r="D116" s="143">
        <v>9.6</v>
      </c>
      <c r="E116" s="15">
        <f>IF(AND(D116&gt;6,D116&lt;11.5),ROUNDDOWN(58.015*(11.5-D116)^1.81,0),"0")</f>
        <v>185</v>
      </c>
      <c r="F116" s="16"/>
      <c r="G116" s="17" t="str">
        <f>IF(AND(F116&gt;2.2,F116&lt;9),ROUNDDOWN(0.14354*((F116*100)-220)^1.4,0),"0")</f>
        <v>0</v>
      </c>
      <c r="H116" s="16">
        <v>4.76</v>
      </c>
      <c r="I116" s="18">
        <f>IF(AND(H116&gt;1.5,H116&lt;23),ROUNDDOWN(51.39*(H116-1.5)^1.05,0),"0")</f>
        <v>177</v>
      </c>
      <c r="J116" s="19">
        <f>E116+G116+I116</f>
        <v>362</v>
      </c>
      <c r="L116" s="20"/>
      <c r="M116" s="21" t="str">
        <f>IF(AND(L116&gt;60,L116&lt;185),ROUNDDOWN(0.19889*(185-L116)^1.88,0),"0")</f>
        <v>0</v>
      </c>
    </row>
    <row r="117" spans="1:13" ht="30" customHeight="1">
      <c r="A117" s="22">
        <v>2</v>
      </c>
      <c r="B117" s="111" t="s">
        <v>163</v>
      </c>
      <c r="C117" s="1">
        <v>2007</v>
      </c>
      <c r="D117" s="23">
        <v>10.58</v>
      </c>
      <c r="E117" s="24">
        <f>IF(AND(D117&gt;6,D117&lt;11.5),ROUNDDOWN(58.015*(11.5-D117)^1.81,0),"0")</f>
        <v>49</v>
      </c>
      <c r="F117" s="25">
        <v>3.31</v>
      </c>
      <c r="G117" s="26">
        <f>IF(AND(F117&gt;2.2,F117&lt;9),ROUNDDOWN(0.14354*((F117*100)-220)^1.4,0),"0")</f>
        <v>104</v>
      </c>
      <c r="H117" s="27">
        <v>5.6</v>
      </c>
      <c r="I117" s="28">
        <f>IF(AND(H117&gt;1.5,H117&lt;23),ROUNDDOWN(51.39*(H117-1.5)^1.05,0),"0")</f>
        <v>226</v>
      </c>
      <c r="J117" s="19">
        <f>E117+G117+I117</f>
        <v>379</v>
      </c>
      <c r="K117" s="29"/>
      <c r="L117" s="19"/>
    </row>
    <row r="118" spans="1:13" ht="30" customHeight="1" thickBot="1">
      <c r="A118" s="22">
        <v>3</v>
      </c>
      <c r="B118" s="111" t="s">
        <v>164</v>
      </c>
      <c r="C118" s="1">
        <v>2006</v>
      </c>
      <c r="D118" s="23">
        <v>10.86</v>
      </c>
      <c r="E118" s="24">
        <f>IF(AND(D118&gt;6,D118&lt;11.5),ROUNDDOWN(58.015*(11.5-D118)^1.81,0),"0")</f>
        <v>25</v>
      </c>
      <c r="F118" s="25">
        <v>3.01</v>
      </c>
      <c r="G118" s="26">
        <f>IF(AND(F118&gt;2.2,F118&lt;9),ROUNDDOWN(0.14354*((F118*100)-220)^1.4,0),"0")</f>
        <v>67</v>
      </c>
      <c r="H118" s="27">
        <v>5.5</v>
      </c>
      <c r="I118" s="28">
        <f>IF(AND(H118&gt;1.5,H118&lt;23),ROUNDDOWN(51.39*(H118-1.5)^1.05,0),"0")</f>
        <v>220</v>
      </c>
      <c r="J118" s="19">
        <f>E118+G118+I118</f>
        <v>312</v>
      </c>
      <c r="K118" s="29"/>
      <c r="L118" s="19" t="s">
        <v>11</v>
      </c>
    </row>
    <row r="119" spans="1:13" ht="30" customHeight="1" thickBot="1">
      <c r="A119" s="22">
        <v>4</v>
      </c>
      <c r="C119" s="1">
        <v>2006</v>
      </c>
      <c r="D119" s="23"/>
      <c r="E119" s="24" t="str">
        <f>IF(AND(D119&gt;6,D119&lt;11.5),ROUNDDOWN(58.015*(11.5-D119)^1.81,0),"0")</f>
        <v>0</v>
      </c>
      <c r="F119" s="25"/>
      <c r="G119" s="26" t="str">
        <f>IF(AND(F119&gt;2.2,F119&lt;9),ROUNDDOWN(0.14354*((F119*100)-220)^1.4,0),"0")</f>
        <v>0</v>
      </c>
      <c r="H119" s="27"/>
      <c r="I119" s="28" t="str">
        <f>IF(AND(H119&gt;1.5,H119&lt;23),ROUNDDOWN(51.39*(H119-1.5)^1.05,0),"0")</f>
        <v>0</v>
      </c>
      <c r="J119" s="19">
        <f>E119+G119+I119</f>
        <v>0</v>
      </c>
      <c r="K119" s="29"/>
      <c r="L119" s="64" t="s">
        <v>63</v>
      </c>
      <c r="M119" s="31">
        <f>J116+J117+J118+J119+M116</f>
        <v>1053</v>
      </c>
    </row>
    <row r="120" spans="1:13" ht="30" customHeight="1" thickBot="1">
      <c r="A120" s="32">
        <v>5</v>
      </c>
      <c r="B120" s="33"/>
      <c r="C120" s="33"/>
      <c r="D120" s="34"/>
      <c r="E120" s="35" t="str">
        <f>IF(AND(D120&gt;6,D120&lt;11.5),ROUNDDOWN(58.015*(11.5-D120)^1.81,0),"0")</f>
        <v>0</v>
      </c>
      <c r="F120" s="36"/>
      <c r="G120" s="37" t="str">
        <f>IF(AND(F120&gt;2.2,F120&lt;9),ROUNDDOWN(0.14354*((F120*100)-220)^1.4,0),"0")</f>
        <v>0</v>
      </c>
      <c r="H120" s="38"/>
      <c r="I120" s="39" t="str">
        <f>IF(AND(H120&gt;1.5,H120&lt;23),ROUNDDOWN(51.39*(H120-1.5)^1.05,0),"0")</f>
        <v>0</v>
      </c>
      <c r="J120" s="19">
        <f>E120+G120+I120</f>
        <v>0</v>
      </c>
      <c r="K120" s="29"/>
      <c r="L120" s="19"/>
      <c r="M120" s="40"/>
    </row>
    <row r="122" spans="1:13" ht="54.95" customHeight="1"/>
    <row r="123" spans="1:13">
      <c r="B123" s="111" t="s">
        <v>99</v>
      </c>
      <c r="C123" s="111" t="s">
        <v>106</v>
      </c>
    </row>
    <row r="124" spans="1:13">
      <c r="A124" s="1">
        <v>1</v>
      </c>
      <c r="B124" s="1" t="str">
        <f>$B$2</f>
        <v>AC TJ Jičín A</v>
      </c>
      <c r="C124" s="1">
        <f>$M$7</f>
        <v>4551</v>
      </c>
    </row>
    <row r="125" spans="1:13">
      <c r="A125" s="1">
        <v>2</v>
      </c>
      <c r="B125" s="1" t="str">
        <f>$B$10</f>
        <v>TJ LIAZ Jbc E</v>
      </c>
      <c r="C125" s="1">
        <f>$M$15</f>
        <v>4497</v>
      </c>
    </row>
    <row r="126" spans="1:13">
      <c r="A126" s="1">
        <v>3</v>
      </c>
      <c r="B126" s="1" t="str">
        <f>$B$18</f>
        <v>TJ Slovan Varnsdorf</v>
      </c>
      <c r="C126" s="1">
        <f>$M$23</f>
        <v>3968</v>
      </c>
    </row>
    <row r="127" spans="1:13">
      <c r="A127" s="1">
        <v>4</v>
      </c>
      <c r="B127" s="1" t="str">
        <f>$B$26</f>
        <v>TJ LIAZ Jbc A</v>
      </c>
      <c r="C127" s="1">
        <f>$M$31</f>
        <v>3925</v>
      </c>
    </row>
    <row r="128" spans="1:13">
      <c r="A128" s="1">
        <v>5</v>
      </c>
      <c r="B128" s="1" t="str">
        <f>$B$34</f>
        <v>TJ LIAZ Jbc B</v>
      </c>
      <c r="C128" s="1">
        <f>$M$39</f>
        <v>3739</v>
      </c>
    </row>
    <row r="129" spans="1:3">
      <c r="A129" s="1">
        <v>6</v>
      </c>
      <c r="B129" s="1" t="str">
        <f>$B$42</f>
        <v>AC Česká Lípa</v>
      </c>
      <c r="C129" s="1">
        <f>$M$47</f>
        <v>3600</v>
      </c>
    </row>
    <row r="130" spans="1:3">
      <c r="A130" s="1">
        <v>7</v>
      </c>
      <c r="B130" s="1" t="str">
        <f>$B$50</f>
        <v>AC Slovan Liberec A</v>
      </c>
      <c r="C130" s="1">
        <f>$M$55</f>
        <v>3470</v>
      </c>
    </row>
    <row r="131" spans="1:3">
      <c r="A131" s="1">
        <v>8</v>
      </c>
      <c r="B131" s="1" t="str">
        <f>$B$58</f>
        <v>TJ LIAZ Jbc C</v>
      </c>
      <c r="C131" s="1">
        <f>$M$63</f>
        <v>2989</v>
      </c>
    </row>
    <row r="132" spans="1:3">
      <c r="A132" s="1">
        <v>9</v>
      </c>
      <c r="B132" s="1" t="str">
        <f>$B$66</f>
        <v>Spartak Vrchlabí</v>
      </c>
      <c r="C132" s="1">
        <f>$M$71</f>
        <v>2954</v>
      </c>
    </row>
    <row r="133" spans="1:3">
      <c r="A133" s="1">
        <v>10</v>
      </c>
      <c r="B133" s="1" t="str">
        <f>$B$74</f>
        <v>AC Mladá Boleslav</v>
      </c>
      <c r="C133" s="1">
        <f>$M$79</f>
        <v>2907</v>
      </c>
    </row>
    <row r="134" spans="1:3">
      <c r="A134" s="1">
        <v>11</v>
      </c>
      <c r="B134" s="1" t="str">
        <f>$B$82</f>
        <v>TJ LIAZ Jbc D</v>
      </c>
      <c r="C134" s="1">
        <f>$M$87</f>
        <v>2610</v>
      </c>
    </row>
    <row r="135" spans="1:3">
      <c r="A135" s="1">
        <v>12</v>
      </c>
      <c r="B135" s="1" t="str">
        <f>$B$90</f>
        <v>AC Slovan Liberec B</v>
      </c>
      <c r="C135" s="1">
        <f>$M$95</f>
        <v>2445</v>
      </c>
    </row>
    <row r="136" spans="1:3">
      <c r="A136" s="1">
        <v>13</v>
      </c>
      <c r="B136" s="1" t="str">
        <f>$B$98</f>
        <v>TJ LIAZ Jbc F</v>
      </c>
      <c r="C136" s="1">
        <f>$M$103</f>
        <v>2319</v>
      </c>
    </row>
    <row r="137" spans="1:3">
      <c r="A137" s="1">
        <v>14</v>
      </c>
      <c r="B137" s="1" t="str">
        <f>$B$106</f>
        <v xml:space="preserve">AK Semily </v>
      </c>
      <c r="C137" s="1">
        <f>$M$111</f>
        <v>1778</v>
      </c>
    </row>
    <row r="138" spans="1:3">
      <c r="A138" s="1">
        <v>15</v>
      </c>
      <c r="B138" s="1" t="str">
        <f>$B$114</f>
        <v>TJ LIAZ Jbc G</v>
      </c>
      <c r="C138" s="1">
        <f>$M$119</f>
        <v>1053</v>
      </c>
    </row>
    <row r="140" spans="1:3" ht="30" customHeight="1"/>
    <row r="141" spans="1:3" ht="30" customHeight="1"/>
    <row r="142" spans="1:3" ht="30" customHeight="1"/>
    <row r="143" spans="1:3" ht="30" customHeight="1"/>
    <row r="144" spans="1:3" ht="30" customHeight="1"/>
  </sheetData>
  <sortState ref="B124:C139">
    <sortCondition descending="1" ref="C124:C139"/>
  </sortState>
  <pageMargins left="0.31496062992125984" right="0.31496062992125984" top="0.19685039370078741" bottom="0.19685039370078741" header="0.31496062992125984" footer="0.31496062992125984"/>
  <pageSetup paperSize="9" scale="95" fitToWidth="0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89"/>
  <sheetViews>
    <sheetView workbookViewId="0"/>
  </sheetViews>
  <sheetFormatPr defaultRowHeight="15"/>
  <cols>
    <col min="1" max="1" width="5" style="1" customWidth="1"/>
    <col min="2" max="2" width="21.85546875" style="1" customWidth="1"/>
    <col min="3" max="7" width="9.140625" style="1" customWidth="1"/>
    <col min="8" max="8" width="10" style="1" customWidth="1"/>
    <col min="9" max="9" width="9.140625" style="1" customWidth="1"/>
    <col min="10" max="10" width="14.7109375" style="1" customWidth="1"/>
    <col min="11" max="11" width="3.7109375" style="1" customWidth="1"/>
    <col min="12" max="12" width="19.7109375" style="1" customWidth="1"/>
    <col min="13" max="13" width="16" style="1" bestFit="1" customWidth="1"/>
    <col min="14" max="16384" width="9.140625" style="1"/>
  </cols>
  <sheetData>
    <row r="1" spans="1:13" ht="10.5" customHeight="1" thickBot="1">
      <c r="D1" s="1" t="s">
        <v>13</v>
      </c>
    </row>
    <row r="2" spans="1:13" ht="54.95" customHeight="1" thickBot="1">
      <c r="A2" s="86"/>
      <c r="B2" s="109" t="s">
        <v>205</v>
      </c>
      <c r="C2" s="4"/>
      <c r="D2" s="4"/>
      <c r="E2" s="4"/>
      <c r="F2" s="4" t="s">
        <v>1</v>
      </c>
      <c r="G2" s="112">
        <v>9</v>
      </c>
      <c r="H2" s="5" t="s">
        <v>104</v>
      </c>
      <c r="I2" s="6"/>
      <c r="J2" s="6"/>
      <c r="K2" s="6"/>
      <c r="L2" s="6"/>
      <c r="M2" s="7">
        <v>1</v>
      </c>
    </row>
    <row r="3" spans="1:13" ht="23.1" customHeight="1" thickBot="1">
      <c r="B3" s="1" t="s">
        <v>2</v>
      </c>
      <c r="C3" s="1" t="s">
        <v>3</v>
      </c>
      <c r="D3" s="8" t="s">
        <v>72</v>
      </c>
      <c r="E3" s="6" t="s">
        <v>5</v>
      </c>
      <c r="F3" s="8" t="s">
        <v>6</v>
      </c>
      <c r="G3" s="6" t="s">
        <v>5</v>
      </c>
      <c r="H3" s="9" t="s">
        <v>73</v>
      </c>
      <c r="I3" s="6" t="s">
        <v>5</v>
      </c>
      <c r="J3" s="10" t="s">
        <v>8</v>
      </c>
      <c r="K3" s="10"/>
      <c r="L3" s="11" t="s">
        <v>9</v>
      </c>
      <c r="M3" s="6" t="s">
        <v>5</v>
      </c>
    </row>
    <row r="4" spans="1:13" ht="30" customHeight="1" thickBot="1">
      <c r="A4" s="12">
        <v>1</v>
      </c>
      <c r="B4" s="121" t="s">
        <v>112</v>
      </c>
      <c r="C4" s="13">
        <v>2007</v>
      </c>
      <c r="D4" s="14">
        <v>9.1199999999999992</v>
      </c>
      <c r="E4" s="15">
        <f>IF(AND(D4&gt;6,D4&lt;13),ROUNDDOWN(46.0849*(13-D4)^1.81,0),"0")</f>
        <v>536</v>
      </c>
      <c r="F4" s="16">
        <v>3.96</v>
      </c>
      <c r="G4" s="17">
        <f>IF(AND(F4&gt;2.2,F4&lt;9),ROUNDDOWN(0.188807*((F4*100)-210)^1.41,0),"0")</f>
        <v>299</v>
      </c>
      <c r="H4" s="16">
        <v>5.35</v>
      </c>
      <c r="I4" s="18">
        <f>IF(AND(H4&gt;1.5,H4&lt;23),ROUNDDOWN(56.0211*(H4-1.5)^1.05,0),"0")</f>
        <v>230</v>
      </c>
      <c r="J4" s="19">
        <f>E4+G4+I4</f>
        <v>1065</v>
      </c>
      <c r="K4" s="19"/>
      <c r="L4" s="20">
        <v>85.38</v>
      </c>
      <c r="M4" s="21">
        <f>IF(AND(L4&gt;60,L4&lt;185),ROUNDDOWN(0.19889*(185-L4)^1.88,0),"0")</f>
        <v>1136</v>
      </c>
    </row>
    <row r="5" spans="1:13" ht="30" customHeight="1" thickBot="1">
      <c r="A5" s="22">
        <v>2</v>
      </c>
      <c r="B5" s="111" t="s">
        <v>113</v>
      </c>
      <c r="C5" s="1">
        <v>2007</v>
      </c>
      <c r="D5" s="23">
        <v>8.7200000000000006</v>
      </c>
      <c r="E5" s="15">
        <f>IF(AND(D5&gt;6,D5&lt;13),ROUNDDOWN(46.0849*(13-D5)^1.81,0),"0")</f>
        <v>640</v>
      </c>
      <c r="F5" s="25">
        <v>4.38</v>
      </c>
      <c r="G5" s="17">
        <f>IF(AND(F5&gt;2.2,F5&lt;9),ROUNDDOWN(0.188807*((F5*100)-210)^1.41,0),"0")</f>
        <v>398</v>
      </c>
      <c r="H5" s="27">
        <v>8.02</v>
      </c>
      <c r="I5" s="18">
        <f>IF(AND(H5&gt;1.5,H5&lt;23),ROUNDDOWN(56.0211*(H5-1.5)^1.05,0),"0")</f>
        <v>401</v>
      </c>
      <c r="J5" s="19">
        <f>E5+G5+I5</f>
        <v>1439</v>
      </c>
      <c r="K5" s="19"/>
      <c r="L5" s="19"/>
    </row>
    <row r="6" spans="1:13" ht="30" customHeight="1" thickBot="1">
      <c r="A6" s="22">
        <v>3</v>
      </c>
      <c r="B6" s="111" t="s">
        <v>114</v>
      </c>
      <c r="C6" s="1">
        <v>2007</v>
      </c>
      <c r="D6" s="23">
        <v>8.4499999999999993</v>
      </c>
      <c r="E6" s="15">
        <f>IF(AND(D6&gt;6,D6&lt;13),ROUNDDOWN(46.0849*(13-D6)^1.81,0),"0")</f>
        <v>715</v>
      </c>
      <c r="F6" s="25">
        <v>4.6100000000000003</v>
      </c>
      <c r="G6" s="17">
        <f>IF(AND(F6&gt;2.2,F6&lt;9),ROUNDDOWN(0.188807*((F6*100)-210)^1.41,0),"0")</f>
        <v>456</v>
      </c>
      <c r="H6" s="27">
        <v>6.33</v>
      </c>
      <c r="I6" s="18">
        <f>IF(AND(H6&gt;1.5,H6&lt;23),ROUNDDOWN(56.0211*(H6-1.5)^1.05,0),"0")</f>
        <v>292</v>
      </c>
      <c r="J6" s="19">
        <f>E6+G6+I6</f>
        <v>1463</v>
      </c>
      <c r="K6" s="19"/>
      <c r="L6" s="19" t="s">
        <v>11</v>
      </c>
    </row>
    <row r="7" spans="1:13" ht="30" customHeight="1" thickBot="1">
      <c r="A7" s="22">
        <v>4</v>
      </c>
      <c r="B7" s="111" t="s">
        <v>115</v>
      </c>
      <c r="C7" s="1">
        <v>2007</v>
      </c>
      <c r="D7" s="23">
        <v>8.5299999999999994</v>
      </c>
      <c r="E7" s="15">
        <f>IF(AND(D7&gt;6,D7&lt;13),ROUNDDOWN(46.0849*(13-D7)^1.81,0),"0")</f>
        <v>692</v>
      </c>
      <c r="F7" s="25">
        <v>4.54</v>
      </c>
      <c r="G7" s="17">
        <f>IF(AND(F7&gt;2.2,F7&lt;9),ROUNDDOWN(0.188807*((F7*100)-210)^1.41,0),"0")</f>
        <v>438</v>
      </c>
      <c r="H7" s="27">
        <v>6.66</v>
      </c>
      <c r="I7" s="18">
        <f>IF(AND(H7&gt;1.5,H7&lt;23),ROUNDDOWN(56.0211*(H7-1.5)^1.05,0),"0")</f>
        <v>313</v>
      </c>
      <c r="J7" s="19">
        <f>E7+G7+I7</f>
        <v>1443</v>
      </c>
      <c r="K7" s="19"/>
      <c r="L7" s="87" t="s">
        <v>44</v>
      </c>
      <c r="M7" s="31">
        <f>J4+J5+J6+J7+M4</f>
        <v>6546</v>
      </c>
    </row>
    <row r="8" spans="1:13" ht="30" customHeight="1" thickBot="1">
      <c r="A8" s="32">
        <v>5</v>
      </c>
      <c r="B8" s="33"/>
      <c r="C8" s="33"/>
      <c r="D8" s="34"/>
      <c r="E8" s="15" t="str">
        <f>IF(AND(D8&gt;6,D8&lt;13),ROUNDDOWN(46.0849*(13-D8)^1.81,0),"0")</f>
        <v>0</v>
      </c>
      <c r="F8" s="36"/>
      <c r="G8" s="17" t="str">
        <f>IF(AND(F8&gt;2.2,F8&lt;9),ROUNDDOWN(0.188807*((F8*100)-210)^1.41,0),"0")</f>
        <v>0</v>
      </c>
      <c r="H8" s="38"/>
      <c r="I8" s="18" t="str">
        <f>IF(AND(H8&gt;1.5,H8&lt;23),ROUNDDOWN(56.0211*(H8-1.5)^1.05,0),"0")</f>
        <v>0</v>
      </c>
      <c r="J8" s="19">
        <f>E8+G8+I8</f>
        <v>0</v>
      </c>
      <c r="K8" s="19"/>
      <c r="L8" s="19"/>
      <c r="M8" s="40"/>
    </row>
    <row r="9" spans="1:13" ht="15.75" thickBot="1"/>
    <row r="10" spans="1:13" ht="54.95" customHeight="1" thickBot="1">
      <c r="A10" s="86"/>
      <c r="B10" s="109" t="s">
        <v>0</v>
      </c>
      <c r="C10" s="4"/>
      <c r="D10" s="4"/>
      <c r="E10" s="4"/>
      <c r="F10" s="4" t="s">
        <v>1</v>
      </c>
      <c r="G10" s="112">
        <v>11</v>
      </c>
      <c r="H10" s="5" t="s">
        <v>104</v>
      </c>
      <c r="I10" s="6"/>
      <c r="J10" s="6"/>
      <c r="K10" s="6"/>
      <c r="L10" s="6"/>
      <c r="M10" s="7">
        <v>2</v>
      </c>
    </row>
    <row r="11" spans="1:13" ht="21.75" thickBot="1">
      <c r="B11" s="1" t="s">
        <v>2</v>
      </c>
      <c r="C11" s="1" t="s">
        <v>3</v>
      </c>
      <c r="D11" s="8" t="s">
        <v>72</v>
      </c>
      <c r="E11" s="6" t="s">
        <v>5</v>
      </c>
      <c r="F11" s="8" t="s">
        <v>6</v>
      </c>
      <c r="G11" s="6" t="s">
        <v>5</v>
      </c>
      <c r="H11" s="9" t="s">
        <v>73</v>
      </c>
      <c r="I11" s="6" t="s">
        <v>5</v>
      </c>
      <c r="J11" s="10" t="s">
        <v>8</v>
      </c>
      <c r="K11" s="10"/>
      <c r="L11" s="11" t="s">
        <v>9</v>
      </c>
      <c r="M11" s="6" t="s">
        <v>5</v>
      </c>
    </row>
    <row r="12" spans="1:13" ht="30" customHeight="1" thickBot="1">
      <c r="A12" s="12">
        <v>1</v>
      </c>
      <c r="B12" s="121" t="s">
        <v>87</v>
      </c>
      <c r="C12" s="13"/>
      <c r="D12" s="14">
        <v>8.3800000000000008</v>
      </c>
      <c r="E12" s="15">
        <f>IF(AND(D12&gt;6,D12&lt;13),ROUNDDOWN(46.0849*(13-D12)^1.81,0),"0")</f>
        <v>735</v>
      </c>
      <c r="F12" s="16">
        <v>4.79</v>
      </c>
      <c r="G12" s="17">
        <f>IF(AND(F12&gt;2.2,F12&lt;9),ROUNDDOWN(0.188807*((F12*100)-210)^1.41,0),"0")</f>
        <v>503</v>
      </c>
      <c r="H12" s="16">
        <v>6.97</v>
      </c>
      <c r="I12" s="18">
        <f>IF(AND(H12&gt;1.5,H12&lt;23),ROUNDDOWN(56.0211*(H12-1.5)^1.05,0),"0")</f>
        <v>333</v>
      </c>
      <c r="J12" s="19">
        <f>E12+G12+I12</f>
        <v>1571</v>
      </c>
      <c r="K12" s="19"/>
      <c r="L12" s="20">
        <v>86.96</v>
      </c>
      <c r="M12" s="21">
        <f>IF(AND(L12&gt;60,L12&lt;185),ROUNDDOWN(0.19889*(185-L12)^1.88,0),"0")</f>
        <v>1102</v>
      </c>
    </row>
    <row r="13" spans="1:13" ht="30" customHeight="1" thickBot="1">
      <c r="A13" s="22">
        <v>2</v>
      </c>
      <c r="B13" s="111" t="s">
        <v>197</v>
      </c>
      <c r="D13" s="23">
        <v>9.39</v>
      </c>
      <c r="E13" s="15">
        <f>IF(AND(D13&gt;6,D13&lt;13),ROUNDDOWN(46.0849*(13-D13)^1.81,0),"0")</f>
        <v>470</v>
      </c>
      <c r="F13" s="25">
        <v>3.84</v>
      </c>
      <c r="G13" s="17">
        <f>IF(AND(F13&gt;2.2,F13&lt;9),ROUNDDOWN(0.188807*((F13*100)-210)^1.41,0),"0")</f>
        <v>272</v>
      </c>
      <c r="H13" s="27">
        <v>5</v>
      </c>
      <c r="I13" s="18">
        <f>IF(AND(H13&gt;1.5,H13&lt;23),ROUNDDOWN(56.0211*(H13-1.5)^1.05,0),"0")</f>
        <v>208</v>
      </c>
      <c r="J13" s="19">
        <f>E13+G13+I13</f>
        <v>950</v>
      </c>
      <c r="K13" s="19"/>
      <c r="L13" s="19"/>
    </row>
    <row r="14" spans="1:13" ht="30" customHeight="1" thickBot="1">
      <c r="A14" s="22">
        <v>3</v>
      </c>
      <c r="B14" s="111" t="s">
        <v>45</v>
      </c>
      <c r="D14" s="23">
        <v>9.01</v>
      </c>
      <c r="E14" s="15">
        <f>IF(AND(D14&gt;6,D14&lt;13),ROUNDDOWN(46.0849*(13-D14)^1.81,0),"0")</f>
        <v>564</v>
      </c>
      <c r="F14" s="25">
        <v>4.0599999999999996</v>
      </c>
      <c r="G14" s="17">
        <f>IF(AND(F14&gt;2.2,F14&lt;9),ROUNDDOWN(0.188807*((F14*100)-210)^1.41,0),"0")</f>
        <v>322</v>
      </c>
      <c r="H14" s="27">
        <v>6.13</v>
      </c>
      <c r="I14" s="18">
        <f>IF(AND(H14&gt;1.5,H14&lt;23),ROUNDDOWN(56.0211*(H14-1.5)^1.05,0),"0")</f>
        <v>280</v>
      </c>
      <c r="J14" s="19">
        <f>E14+G14+I14</f>
        <v>1166</v>
      </c>
      <c r="K14" s="19"/>
      <c r="L14" s="19" t="s">
        <v>11</v>
      </c>
    </row>
    <row r="15" spans="1:13" ht="30" customHeight="1" thickBot="1">
      <c r="A15" s="22">
        <v>4</v>
      </c>
      <c r="B15" s="111" t="s">
        <v>198</v>
      </c>
      <c r="D15" s="23">
        <v>9.08</v>
      </c>
      <c r="E15" s="15">
        <f>IF(AND(D15&gt;6,D15&lt;13),ROUNDDOWN(46.0849*(13-D15)^1.81,0),"0")</f>
        <v>546</v>
      </c>
      <c r="F15" s="25">
        <v>4.16</v>
      </c>
      <c r="G15" s="17">
        <f>IF(AND(F15&gt;2.2,F15&lt;9),ROUNDDOWN(0.188807*((F15*100)-210)^1.41,0),"0")</f>
        <v>345</v>
      </c>
      <c r="H15" s="27">
        <v>8.4499999999999993</v>
      </c>
      <c r="I15" s="18">
        <f>IF(AND(H15&gt;1.5,H15&lt;23),ROUNDDOWN(56.0211*(H15-1.5)^1.05,0),"0")</f>
        <v>428</v>
      </c>
      <c r="J15" s="19">
        <f>E15+G15+I15</f>
        <v>1319</v>
      </c>
      <c r="K15" s="19"/>
      <c r="L15" s="87" t="s">
        <v>311</v>
      </c>
      <c r="M15" s="31">
        <f>J12+J13+J14+J15+M12</f>
        <v>6108</v>
      </c>
    </row>
    <row r="16" spans="1:13" ht="30" customHeight="1" thickBot="1">
      <c r="A16" s="32">
        <v>5</v>
      </c>
      <c r="B16" s="119"/>
      <c r="C16" s="33"/>
      <c r="D16" s="34"/>
      <c r="E16" s="15" t="str">
        <f>IF(AND(D16&gt;6,D16&lt;13),ROUNDDOWN(46.0849*(13-D16)^1.81,0),"0")</f>
        <v>0</v>
      </c>
      <c r="F16" s="36"/>
      <c r="G16" s="17" t="str">
        <f>IF(AND(F16&gt;2.2,F16&lt;9),ROUNDDOWN(0.188807*((F16*100)-210)^1.41,0),"0")</f>
        <v>0</v>
      </c>
      <c r="H16" s="38"/>
      <c r="I16" s="18" t="str">
        <f>IF(AND(H16&gt;1.5,H16&lt;23),ROUNDDOWN(56.0211*(H16-1.5)^1.05,0),"0")</f>
        <v>0</v>
      </c>
      <c r="J16" s="19">
        <f>E16+G16+I16</f>
        <v>0</v>
      </c>
    </row>
    <row r="17" spans="1:13" ht="15.75" thickBot="1"/>
    <row r="18" spans="1:13" ht="54.95" customHeight="1" thickBot="1">
      <c r="A18" s="86"/>
      <c r="B18" s="109" t="s">
        <v>64</v>
      </c>
      <c r="C18" s="4"/>
      <c r="D18" s="4"/>
      <c r="E18" s="4"/>
      <c r="F18" s="4" t="s">
        <v>1</v>
      </c>
      <c r="G18" s="112">
        <v>4</v>
      </c>
      <c r="H18" s="5" t="s">
        <v>104</v>
      </c>
      <c r="I18" s="6"/>
      <c r="J18" s="6"/>
      <c r="K18" s="6"/>
      <c r="L18" s="6"/>
      <c r="M18" s="7">
        <v>3</v>
      </c>
    </row>
    <row r="19" spans="1:13" ht="21.75" thickBot="1">
      <c r="B19" s="1" t="s">
        <v>2</v>
      </c>
      <c r="C19" s="1" t="s">
        <v>3</v>
      </c>
      <c r="D19" s="8" t="s">
        <v>72</v>
      </c>
      <c r="E19" s="6" t="s">
        <v>5</v>
      </c>
      <c r="F19" s="8" t="s">
        <v>6</v>
      </c>
      <c r="G19" s="6" t="s">
        <v>5</v>
      </c>
      <c r="H19" s="9" t="s">
        <v>73</v>
      </c>
      <c r="I19" s="6" t="s">
        <v>5</v>
      </c>
      <c r="J19" s="10" t="s">
        <v>8</v>
      </c>
      <c r="K19" s="10"/>
      <c r="L19" s="11" t="s">
        <v>9</v>
      </c>
      <c r="M19" s="6" t="s">
        <v>5</v>
      </c>
    </row>
    <row r="20" spans="1:13" ht="30" customHeight="1" thickBot="1">
      <c r="A20" s="12">
        <v>1</v>
      </c>
      <c r="B20" s="121" t="s">
        <v>93</v>
      </c>
      <c r="C20" s="13">
        <v>2007</v>
      </c>
      <c r="D20" s="14">
        <v>9.0399999999999991</v>
      </c>
      <c r="E20" s="15">
        <f>IF(AND(D20&gt;6,D20&lt;13),ROUNDDOWN(46.0849*(13-D20)^1.81,0),"0")</f>
        <v>556</v>
      </c>
      <c r="F20" s="16">
        <v>3.75</v>
      </c>
      <c r="G20" s="17">
        <f>IF(AND(F20&gt;2.2,F20&lt;9),ROUNDDOWN(0.188807*((F20*100)-210)^1.41,0),"0")</f>
        <v>252</v>
      </c>
      <c r="H20" s="16">
        <v>8.51</v>
      </c>
      <c r="I20" s="18">
        <f>IF(AND(H20&gt;1.5,H20&lt;23),ROUNDDOWN(56.0211*(H20-1.5)^1.05,0),"0")</f>
        <v>432</v>
      </c>
      <c r="J20" s="19">
        <f>E20+G20+I20</f>
        <v>1240</v>
      </c>
      <c r="K20" s="19"/>
      <c r="L20" s="20">
        <v>86.22</v>
      </c>
      <c r="M20" s="21">
        <f>IF(AND(L20&gt;60,L20&lt;185),ROUNDDOWN(0.19889*(185-L20)^1.88,0),"0")</f>
        <v>1118</v>
      </c>
    </row>
    <row r="21" spans="1:13" ht="30" customHeight="1" thickBot="1">
      <c r="A21" s="22">
        <v>2</v>
      </c>
      <c r="B21" s="111" t="s">
        <v>178</v>
      </c>
      <c r="C21" s="1">
        <v>2007</v>
      </c>
      <c r="D21" s="23">
        <v>8.59</v>
      </c>
      <c r="E21" s="15">
        <f>IF(AND(D21&gt;6,D21&lt;13),ROUNDDOWN(46.0849*(13-D21)^1.81,0),"0")</f>
        <v>676</v>
      </c>
      <c r="F21" s="25">
        <v>4.34</v>
      </c>
      <c r="G21" s="17">
        <f>IF(AND(F21&gt;2.2,F21&lt;9),ROUNDDOWN(0.188807*((F21*100)-210)^1.41,0),"0")</f>
        <v>388</v>
      </c>
      <c r="H21" s="27">
        <v>7.12</v>
      </c>
      <c r="I21" s="18">
        <f>IF(AND(H21&gt;1.5,H21&lt;23),ROUNDDOWN(56.0211*(H21-1.5)^1.05,0),"0")</f>
        <v>343</v>
      </c>
      <c r="J21" s="19">
        <f>E21+G21+I21</f>
        <v>1407</v>
      </c>
      <c r="K21" s="19"/>
      <c r="L21" s="19"/>
    </row>
    <row r="22" spans="1:13" ht="30" customHeight="1" thickBot="1">
      <c r="A22" s="22">
        <v>3</v>
      </c>
      <c r="B22" s="111" t="s">
        <v>90</v>
      </c>
      <c r="C22" s="1">
        <v>2007</v>
      </c>
      <c r="D22" s="23">
        <v>8.8699999999999992</v>
      </c>
      <c r="E22" s="15">
        <f>IF(AND(D22&gt;6,D22&lt;13),ROUNDDOWN(46.0849*(13-D22)^1.81,0),"0")</f>
        <v>600</v>
      </c>
      <c r="F22" s="25" t="s">
        <v>264</v>
      </c>
      <c r="G22" s="17" t="str">
        <f>IF(AND(F22&gt;2.2,F22&lt;9),ROUNDDOWN(0.188807*((F22*100)-210)^1.41,0),"0")</f>
        <v>0</v>
      </c>
      <c r="H22" s="27">
        <v>7.09</v>
      </c>
      <c r="I22" s="18">
        <f>IF(AND(H22&gt;1.5,H22&lt;23),ROUNDDOWN(56.0211*(H22-1.5)^1.05,0),"0")</f>
        <v>341</v>
      </c>
      <c r="J22" s="19">
        <f>E22+G22+I22</f>
        <v>941</v>
      </c>
      <c r="K22" s="19"/>
      <c r="L22" s="19" t="s">
        <v>11</v>
      </c>
    </row>
    <row r="23" spans="1:13" ht="30" customHeight="1" thickBot="1">
      <c r="A23" s="22">
        <v>4</v>
      </c>
      <c r="B23" s="111" t="s">
        <v>88</v>
      </c>
      <c r="C23" s="1">
        <v>2007</v>
      </c>
      <c r="D23" s="23">
        <v>9.1300000000000008</v>
      </c>
      <c r="E23" s="15">
        <f>IF(AND(D23&gt;6,D23&lt;13),ROUNDDOWN(46.0849*(13-D23)^1.81,0),"0")</f>
        <v>533</v>
      </c>
      <c r="F23" s="25">
        <v>3.93</v>
      </c>
      <c r="G23" s="17">
        <f>IF(AND(F23&gt;2.2,F23&lt;9),ROUNDDOWN(0.188807*((F23*100)-210)^1.41,0),"0")</f>
        <v>292</v>
      </c>
      <c r="H23" s="27">
        <v>10.51</v>
      </c>
      <c r="I23" s="18">
        <f>IF(AND(H23&gt;1.5,H23&lt;23),ROUNDDOWN(56.0211*(H23-1.5)^1.05,0),"0")</f>
        <v>563</v>
      </c>
      <c r="J23" s="19">
        <f>E23+G23+I23</f>
        <v>1388</v>
      </c>
      <c r="K23" s="19"/>
      <c r="L23" s="87" t="s">
        <v>310</v>
      </c>
      <c r="M23" s="31">
        <f>J20+J21+J22+J23+M20</f>
        <v>6094</v>
      </c>
    </row>
    <row r="24" spans="1:13" ht="30" customHeight="1" thickBot="1">
      <c r="A24" s="32">
        <v>5</v>
      </c>
      <c r="B24" s="33"/>
      <c r="C24" s="33"/>
      <c r="D24" s="34"/>
      <c r="E24" s="15" t="str">
        <f>IF(AND(D24&gt;6,D24&lt;13),ROUNDDOWN(46.0849*(13-D24)^1.81,0),"0")</f>
        <v>0</v>
      </c>
      <c r="F24" s="36"/>
      <c r="G24" s="17" t="str">
        <f>IF(AND(F24&gt;2.2,F24&lt;9),ROUNDDOWN(0.188807*((F24*100)-210)^1.41,0),"0")</f>
        <v>0</v>
      </c>
      <c r="H24" s="38"/>
      <c r="I24" s="18" t="str">
        <f>IF(AND(H24&gt;1.5,H24&lt;23),ROUNDDOWN(56.0211*(H24-1.5)^1.05,0),"0")</f>
        <v>0</v>
      </c>
      <c r="J24" s="19">
        <f>E24+G24+I24</f>
        <v>0</v>
      </c>
      <c r="K24" s="19"/>
      <c r="L24" s="19"/>
      <c r="M24" s="40"/>
    </row>
    <row r="25" spans="1:13" ht="15.75" thickBot="1"/>
    <row r="26" spans="1:13" ht="54.95" customHeight="1" thickBot="1">
      <c r="A26" s="86"/>
      <c r="B26" s="3" t="s">
        <v>47</v>
      </c>
      <c r="C26" s="123"/>
      <c r="D26" s="4"/>
      <c r="E26" s="4"/>
      <c r="F26" s="4" t="s">
        <v>1</v>
      </c>
      <c r="G26" s="112">
        <v>1</v>
      </c>
      <c r="H26" s="5" t="s">
        <v>104</v>
      </c>
      <c r="I26" s="6"/>
      <c r="J26" s="6"/>
      <c r="K26" s="6"/>
      <c r="L26" s="6"/>
      <c r="M26" s="7">
        <v>4</v>
      </c>
    </row>
    <row r="27" spans="1:13" ht="21.75" thickBot="1">
      <c r="B27" s="1" t="s">
        <v>2</v>
      </c>
      <c r="C27" s="1" t="s">
        <v>3</v>
      </c>
      <c r="D27" s="8" t="s">
        <v>72</v>
      </c>
      <c r="E27" s="6" t="s">
        <v>5</v>
      </c>
      <c r="F27" s="8" t="s">
        <v>6</v>
      </c>
      <c r="G27" s="6" t="s">
        <v>5</v>
      </c>
      <c r="H27" s="9" t="s">
        <v>73</v>
      </c>
      <c r="I27" s="6" t="s">
        <v>5</v>
      </c>
      <c r="J27" s="10" t="s">
        <v>8</v>
      </c>
      <c r="K27" s="10"/>
      <c r="L27" s="11" t="s">
        <v>9</v>
      </c>
      <c r="M27" s="6" t="s">
        <v>5</v>
      </c>
    </row>
    <row r="28" spans="1:13" ht="30" customHeight="1" thickBot="1">
      <c r="A28" s="12">
        <v>1</v>
      </c>
      <c r="B28" s="1" t="s">
        <v>95</v>
      </c>
      <c r="C28" s="13">
        <v>2007</v>
      </c>
      <c r="D28" s="14">
        <v>8.94</v>
      </c>
      <c r="E28" s="15">
        <f>IF(AND(D28&gt;6,D28&lt;13),ROUNDDOWN(46.0849*(13-D28)^1.81,0),"0")</f>
        <v>582</v>
      </c>
      <c r="F28" s="16">
        <v>4.38</v>
      </c>
      <c r="G28" s="17">
        <f>IF(AND(F28&gt;2.2,F28&lt;9),ROUNDDOWN(0.188807*((F28*100)-210)^1.41,0),"0")</f>
        <v>398</v>
      </c>
      <c r="H28" s="16">
        <v>6.53</v>
      </c>
      <c r="I28" s="18">
        <f>IF(AND(H28&gt;1.5,H28&lt;23),ROUNDDOWN(56.0211*(H28-1.5)^1.05,0),"0")</f>
        <v>305</v>
      </c>
      <c r="J28" s="19">
        <f>E28+G28+I28</f>
        <v>1285</v>
      </c>
      <c r="K28" s="19"/>
      <c r="L28" s="20">
        <v>95.34</v>
      </c>
      <c r="M28" s="21">
        <f>IF(AND(L28&gt;60,L28&lt;185),ROUNDDOWN(0.19889*(185-L28)^1.88,0),"0")</f>
        <v>932</v>
      </c>
    </row>
    <row r="29" spans="1:13" ht="30" customHeight="1" thickBot="1">
      <c r="A29" s="22">
        <v>2</v>
      </c>
      <c r="B29" s="111" t="s">
        <v>48</v>
      </c>
      <c r="C29" s="1">
        <v>2008</v>
      </c>
      <c r="D29" s="23">
        <v>9.48</v>
      </c>
      <c r="E29" s="15">
        <f>IF(AND(D29&gt;6,D29&lt;13),ROUNDDOWN(46.0849*(13-D29)^1.81,0),"0")</f>
        <v>449</v>
      </c>
      <c r="F29" s="25">
        <v>3.86</v>
      </c>
      <c r="G29" s="17">
        <f>IF(AND(F29&gt;2.2,F29&lt;9),ROUNDDOWN(0.188807*((F29*100)-210)^1.41,0),"0")</f>
        <v>276</v>
      </c>
      <c r="H29" s="27">
        <v>7</v>
      </c>
      <c r="I29" s="18">
        <f>IF(AND(H29&gt;1.5,H29&lt;23),ROUNDDOWN(56.0211*(H29-1.5)^1.05,0),"0")</f>
        <v>335</v>
      </c>
      <c r="J29" s="19">
        <f>E29+G29+I29</f>
        <v>1060</v>
      </c>
      <c r="K29" s="19"/>
      <c r="L29" s="19"/>
    </row>
    <row r="30" spans="1:13" ht="30" customHeight="1" thickBot="1">
      <c r="A30" s="22">
        <v>3</v>
      </c>
      <c r="B30" s="111" t="s">
        <v>172</v>
      </c>
      <c r="C30" s="1">
        <v>2007</v>
      </c>
      <c r="D30" s="23">
        <v>9.69</v>
      </c>
      <c r="E30" s="15">
        <f>IF(AND(D30&gt;6,D30&lt;13),ROUNDDOWN(46.0849*(13-D30)^1.81,0),"0")</f>
        <v>402</v>
      </c>
      <c r="F30" s="25">
        <v>3.34</v>
      </c>
      <c r="G30" s="17">
        <f>IF(AND(F30&gt;2.2,F30&lt;9),ROUNDDOWN(0.188807*((F30*100)-210)^1.41,0),"0")</f>
        <v>168</v>
      </c>
      <c r="H30" s="27">
        <v>5.76</v>
      </c>
      <c r="I30" s="18">
        <f>IF(AND(H30&gt;1.5,H30&lt;23),ROUNDDOWN(56.0211*(H30-1.5)^1.05,0),"0")</f>
        <v>256</v>
      </c>
      <c r="J30" s="19">
        <f>E30+G30+I30</f>
        <v>826</v>
      </c>
      <c r="K30" s="19"/>
      <c r="L30" s="19" t="s">
        <v>11</v>
      </c>
    </row>
    <row r="31" spans="1:13" ht="30" customHeight="1" thickBot="1">
      <c r="A31" s="22">
        <v>4</v>
      </c>
      <c r="B31" s="111" t="s">
        <v>173</v>
      </c>
      <c r="C31" s="1">
        <v>2008</v>
      </c>
      <c r="D31" s="23">
        <v>9.19</v>
      </c>
      <c r="E31" s="15">
        <f>IF(AND(D31&gt;6,D31&lt;13),ROUNDDOWN(46.0849*(13-D31)^1.81,0),"0")</f>
        <v>518</v>
      </c>
      <c r="F31" s="25">
        <v>3.44</v>
      </c>
      <c r="G31" s="17">
        <f>IF(AND(F31&gt;2.2,F31&lt;9),ROUNDDOWN(0.188807*((F31*100)-210)^1.41,0),"0")</f>
        <v>188</v>
      </c>
      <c r="H31" s="27">
        <v>5</v>
      </c>
      <c r="I31" s="18">
        <f>IF(AND(H31&gt;1.5,H31&lt;23),ROUNDDOWN(56.0211*(H31-1.5)^1.05,0),"0")</f>
        <v>208</v>
      </c>
      <c r="J31" s="19">
        <f>E31+G31+I31</f>
        <v>914</v>
      </c>
      <c r="K31" s="19"/>
      <c r="L31" s="87" t="s">
        <v>309</v>
      </c>
      <c r="M31" s="31">
        <f>J28+J29+J30+J31+M28</f>
        <v>5017</v>
      </c>
    </row>
    <row r="32" spans="1:13" ht="30" customHeight="1" thickBot="1">
      <c r="A32" s="32">
        <v>5</v>
      </c>
      <c r="B32" s="33"/>
      <c r="C32" s="33"/>
      <c r="D32" s="34"/>
      <c r="E32" s="15" t="str">
        <f>IF(AND(D32&gt;6,D32&lt;13),ROUNDDOWN(46.0849*(13-D32)^1.81,0),"0")</f>
        <v>0</v>
      </c>
      <c r="F32" s="36"/>
      <c r="G32" s="17" t="str">
        <f>IF(AND(F32&gt;2.2,F32&lt;9),ROUNDDOWN(0.188807*((F32*100)-210)^1.41,0),"0")</f>
        <v>0</v>
      </c>
      <c r="H32" s="38"/>
      <c r="I32" s="18" t="str">
        <f>IF(AND(H32&gt;1.5,H32&lt;23),ROUNDDOWN(56.0211*(H32-1.5)^1.05,0),"0")</f>
        <v>0</v>
      </c>
      <c r="J32" s="19">
        <f>E32+G32+I32</f>
        <v>0</v>
      </c>
      <c r="K32" s="19"/>
      <c r="L32" s="19"/>
      <c r="M32" s="40"/>
    </row>
    <row r="33" spans="1:13" ht="15.75" thickBot="1"/>
    <row r="34" spans="1:13" ht="54.95" customHeight="1" thickBot="1">
      <c r="A34" s="86"/>
      <c r="B34" s="109" t="s">
        <v>22</v>
      </c>
      <c r="C34" s="4"/>
      <c r="D34" s="4"/>
      <c r="E34" s="4"/>
      <c r="F34" s="4" t="s">
        <v>1</v>
      </c>
      <c r="G34" s="112">
        <v>12</v>
      </c>
      <c r="H34" s="5" t="s">
        <v>104</v>
      </c>
      <c r="I34" s="6"/>
      <c r="J34" s="6"/>
      <c r="K34" s="6"/>
      <c r="L34" s="6"/>
      <c r="M34" s="7">
        <v>5</v>
      </c>
    </row>
    <row r="35" spans="1:13" ht="21.75" thickBot="1">
      <c r="B35" s="1" t="s">
        <v>2</v>
      </c>
      <c r="C35" s="1" t="s">
        <v>3</v>
      </c>
      <c r="D35" s="8" t="s">
        <v>72</v>
      </c>
      <c r="E35" s="6" t="s">
        <v>5</v>
      </c>
      <c r="F35" s="8" t="s">
        <v>6</v>
      </c>
      <c r="G35" s="6" t="s">
        <v>5</v>
      </c>
      <c r="H35" s="9" t="s">
        <v>73</v>
      </c>
      <c r="I35" s="6" t="s">
        <v>5</v>
      </c>
      <c r="J35" s="10" t="s">
        <v>8</v>
      </c>
      <c r="K35" s="10"/>
      <c r="L35" s="11" t="s">
        <v>9</v>
      </c>
      <c r="M35" s="6" t="s">
        <v>5</v>
      </c>
    </row>
    <row r="36" spans="1:13" ht="30" customHeight="1" thickBot="1">
      <c r="A36" s="12">
        <v>1</v>
      </c>
      <c r="B36" s="121" t="s">
        <v>46</v>
      </c>
      <c r="C36" s="13"/>
      <c r="D36" s="14">
        <v>9.6300000000000008</v>
      </c>
      <c r="E36" s="15">
        <f>IF(AND(D36&gt;6,D36&lt;13),ROUNDDOWN(46.0849*(13-D36)^1.81,0),"0")</f>
        <v>415</v>
      </c>
      <c r="F36" s="16">
        <v>3.33</v>
      </c>
      <c r="G36" s="17">
        <f>IF(AND(F36&gt;2.2,F36&lt;9),ROUNDDOWN(0.188807*((F36*100)-210)^1.41,0),"0")</f>
        <v>167</v>
      </c>
      <c r="H36" s="16">
        <v>7.69</v>
      </c>
      <c r="I36" s="18">
        <f>IF(AND(H36&gt;1.5,H36&lt;23),ROUNDDOWN(56.0211*(H36-1.5)^1.05,0),"0")</f>
        <v>379</v>
      </c>
      <c r="J36" s="19">
        <f>E36+G36+I36</f>
        <v>961</v>
      </c>
      <c r="K36" s="19"/>
      <c r="L36" s="20">
        <v>93.76</v>
      </c>
      <c r="M36" s="21">
        <f>IF(AND(L36&gt;60,L36&lt;185),ROUNDDOWN(0.19889*(185-L36)^1.88,0),"0")</f>
        <v>963</v>
      </c>
    </row>
    <row r="37" spans="1:13" ht="30" customHeight="1" thickBot="1">
      <c r="A37" s="22">
        <v>2</v>
      </c>
      <c r="B37" s="111" t="s">
        <v>199</v>
      </c>
      <c r="D37" s="23">
        <v>9.48</v>
      </c>
      <c r="E37" s="15">
        <f>IF(AND(D37&gt;6,D37&lt;13),ROUNDDOWN(46.0849*(13-D37)^1.81,0),"0")</f>
        <v>449</v>
      </c>
      <c r="F37" s="25">
        <v>3.96</v>
      </c>
      <c r="G37" s="17">
        <f>IF(AND(F37&gt;2.2,F37&lt;9),ROUNDDOWN(0.188807*((F37*100)-210)^1.41,0),"0")</f>
        <v>299</v>
      </c>
      <c r="H37" s="27">
        <v>7.2</v>
      </c>
      <c r="I37" s="18">
        <f>IF(AND(H37&gt;1.5,H37&lt;23),ROUNDDOWN(56.0211*(H37-1.5)^1.05,0),"0")</f>
        <v>348</v>
      </c>
      <c r="J37" s="19">
        <f>E37+G37+I37</f>
        <v>1096</v>
      </c>
      <c r="K37" s="19"/>
      <c r="L37" s="19"/>
    </row>
    <row r="38" spans="1:13" ht="30" customHeight="1" thickBot="1">
      <c r="A38" s="22">
        <v>3</v>
      </c>
      <c r="B38" s="111" t="s">
        <v>52</v>
      </c>
      <c r="D38" s="23">
        <v>9.69</v>
      </c>
      <c r="E38" s="15">
        <f>IF(AND(D38&gt;6,D38&lt;13),ROUNDDOWN(46.0849*(13-D38)^1.81,0),"0")</f>
        <v>402</v>
      </c>
      <c r="F38" s="25">
        <v>3.58</v>
      </c>
      <c r="G38" s="17">
        <f>IF(AND(F38&gt;2.2,F38&lt;9),ROUNDDOWN(0.188807*((F38*100)-210)^1.41,0),"0")</f>
        <v>216</v>
      </c>
      <c r="H38" s="27">
        <v>6.24</v>
      </c>
      <c r="I38" s="18">
        <f>IF(AND(H38&gt;1.5,H38&lt;23),ROUNDDOWN(56.0211*(H38-1.5)^1.05,0),"0")</f>
        <v>287</v>
      </c>
      <c r="J38" s="19">
        <f>E38+G38+I38</f>
        <v>905</v>
      </c>
      <c r="K38" s="19"/>
      <c r="L38" s="19" t="s">
        <v>11</v>
      </c>
    </row>
    <row r="39" spans="1:13" ht="30" customHeight="1" thickBot="1">
      <c r="A39" s="22">
        <v>4</v>
      </c>
      <c r="B39" s="111" t="s">
        <v>92</v>
      </c>
      <c r="C39" s="1">
        <v>2008</v>
      </c>
      <c r="D39" s="23">
        <v>9.2799999999999994</v>
      </c>
      <c r="E39" s="15">
        <f>IF(AND(D39&gt;6,D39&lt;13),ROUNDDOWN(46.0849*(13-D39)^1.81,0),"0")</f>
        <v>496</v>
      </c>
      <c r="F39" s="25">
        <v>3.4</v>
      </c>
      <c r="G39" s="17">
        <f>IF(AND(F39&gt;2.2,F39&lt;9),ROUNDDOWN(0.188807*((F39*100)-210)^1.41,0),"0")</f>
        <v>180</v>
      </c>
      <c r="H39" s="27">
        <v>6.29</v>
      </c>
      <c r="I39" s="18">
        <f>IF(AND(H39&gt;1.5,H39&lt;23),ROUNDDOWN(56.0211*(H39-1.5)^1.05,0),"0")</f>
        <v>290</v>
      </c>
      <c r="J39" s="19">
        <f>E39+G39+I39</f>
        <v>966</v>
      </c>
      <c r="K39" s="19"/>
      <c r="L39" s="87" t="s">
        <v>25</v>
      </c>
      <c r="M39" s="31">
        <f>J36+J37+J38+J39+M36</f>
        <v>4891</v>
      </c>
    </row>
    <row r="40" spans="1:13" ht="30" customHeight="1" thickBot="1">
      <c r="A40" s="32">
        <v>5</v>
      </c>
      <c r="B40" s="33"/>
      <c r="C40" s="33"/>
      <c r="D40" s="34"/>
      <c r="E40" s="15" t="str">
        <f>IF(AND(D40&gt;6,D40&lt;13),ROUNDDOWN(46.0849*(13-D40)^1.81,0),"0")</f>
        <v>0</v>
      </c>
      <c r="F40" s="36"/>
      <c r="G40" s="17" t="str">
        <f>IF(AND(F40&gt;2.2,F40&lt;9),ROUNDDOWN(0.188807*((F40*100)-210)^1.41,0),"0")</f>
        <v>0</v>
      </c>
      <c r="H40" s="38"/>
      <c r="I40" s="18" t="str">
        <f>IF(AND(H40&gt;1.5,H40&lt;23),ROUNDDOWN(56.0211*(H40-1.5)^1.05,0),"0")</f>
        <v>0</v>
      </c>
      <c r="J40" s="19">
        <f>E40+G40+I40</f>
        <v>0</v>
      </c>
      <c r="K40" s="19"/>
      <c r="L40" s="19"/>
      <c r="M40" s="40"/>
    </row>
    <row r="41" spans="1:13" ht="15.75" thickBot="1"/>
    <row r="42" spans="1:13" ht="54.95" customHeight="1" thickBot="1">
      <c r="A42" s="86"/>
      <c r="B42" s="109" t="s">
        <v>57</v>
      </c>
      <c r="C42" s="4"/>
      <c r="D42" s="4"/>
      <c r="E42" s="4"/>
      <c r="F42" s="4" t="s">
        <v>1</v>
      </c>
      <c r="G42" s="112">
        <v>2</v>
      </c>
      <c r="H42" s="5" t="s">
        <v>104</v>
      </c>
      <c r="I42" s="6"/>
      <c r="J42" s="6"/>
      <c r="K42" s="6"/>
      <c r="L42" s="6"/>
      <c r="M42" s="7">
        <v>6</v>
      </c>
    </row>
    <row r="43" spans="1:13" ht="21.75" thickBot="1">
      <c r="B43" s="1" t="s">
        <v>2</v>
      </c>
      <c r="C43" s="1" t="s">
        <v>3</v>
      </c>
      <c r="D43" s="8" t="s">
        <v>72</v>
      </c>
      <c r="E43" s="6" t="s">
        <v>5</v>
      </c>
      <c r="F43" s="8" t="s">
        <v>6</v>
      </c>
      <c r="G43" s="6" t="s">
        <v>5</v>
      </c>
      <c r="H43" s="9" t="s">
        <v>73</v>
      </c>
      <c r="I43" s="6" t="s">
        <v>5</v>
      </c>
      <c r="J43" s="10" t="s">
        <v>8</v>
      </c>
      <c r="K43" s="10"/>
      <c r="L43" s="11" t="s">
        <v>9</v>
      </c>
      <c r="M43" s="6" t="s">
        <v>5</v>
      </c>
    </row>
    <row r="44" spans="1:13" ht="30" customHeight="1" thickBot="1">
      <c r="A44" s="12">
        <v>1</v>
      </c>
      <c r="B44" s="121" t="s">
        <v>58</v>
      </c>
      <c r="C44" s="13">
        <v>2008</v>
      </c>
      <c r="D44" s="14">
        <v>9.4600000000000009</v>
      </c>
      <c r="E44" s="15">
        <f>IF(AND(D44&gt;6,D44&lt;13),ROUNDDOWN(46.0849*(13-D44)^1.81,0),"0")</f>
        <v>454</v>
      </c>
      <c r="F44" s="16">
        <v>3.92</v>
      </c>
      <c r="G44" s="17">
        <f>IF(AND(F44&gt;2.2,F44&lt;9),ROUNDDOWN(0.188807*((F44*100)-210)^1.41,0),"0")</f>
        <v>290</v>
      </c>
      <c r="H44" s="16">
        <v>6.13</v>
      </c>
      <c r="I44" s="18">
        <f>IF(AND(H44&gt;1.5,H44&lt;23),ROUNDDOWN(56.0211*(H44-1.5)^1.05,0),"0")</f>
        <v>280</v>
      </c>
      <c r="J44" s="19">
        <f>E44+G44+I44</f>
        <v>1024</v>
      </c>
      <c r="K44" s="19"/>
      <c r="L44" s="20">
        <v>96.12</v>
      </c>
      <c r="M44" s="21">
        <f>IF(AND(L44&gt;60,L44&lt;185),ROUNDDOWN(0.19889*(185-L44)^1.88,0),"0")</f>
        <v>916</v>
      </c>
    </row>
    <row r="45" spans="1:13" ht="30" customHeight="1" thickBot="1">
      <c r="A45" s="22">
        <v>2</v>
      </c>
      <c r="B45" s="111" t="s">
        <v>174</v>
      </c>
      <c r="C45" s="1">
        <v>2009</v>
      </c>
      <c r="D45" s="23">
        <v>9.64</v>
      </c>
      <c r="E45" s="15">
        <f>IF(AND(D45&gt;6,D45&lt;13),ROUNDDOWN(46.0849*(13-D45)^1.81,0),"0")</f>
        <v>413</v>
      </c>
      <c r="F45" s="25">
        <v>3.65</v>
      </c>
      <c r="G45" s="17">
        <f>IF(AND(F45&gt;2.2,F45&lt;9),ROUNDDOWN(0.188807*((F45*100)-210)^1.41,0),"0")</f>
        <v>231</v>
      </c>
      <c r="H45" s="27">
        <v>4.79</v>
      </c>
      <c r="I45" s="18">
        <f>IF(AND(H45&gt;1.5,H45&lt;23),ROUNDDOWN(56.0211*(H45-1.5)^1.05,0),"0")</f>
        <v>195</v>
      </c>
      <c r="J45" s="19">
        <f>E45+G45+I45</f>
        <v>839</v>
      </c>
      <c r="K45" s="19"/>
      <c r="L45" s="19"/>
    </row>
    <row r="46" spans="1:13" ht="30" customHeight="1" thickBot="1">
      <c r="A46" s="22">
        <v>3</v>
      </c>
      <c r="B46" s="111" t="s">
        <v>175</v>
      </c>
      <c r="C46" s="1">
        <v>2007</v>
      </c>
      <c r="D46" s="23">
        <v>9.57</v>
      </c>
      <c r="E46" s="15">
        <f>IF(AND(D46&gt;6,D46&lt;13),ROUNDDOWN(46.0849*(13-D46)^1.81,0),"0")</f>
        <v>428</v>
      </c>
      <c r="F46" s="25">
        <v>3.37</v>
      </c>
      <c r="G46" s="17">
        <f>IF(AND(F46&gt;2.2,F46&lt;9),ROUNDDOWN(0.188807*((F46*100)-210)^1.41,0),"0")</f>
        <v>174</v>
      </c>
      <c r="H46" s="27">
        <v>4.79</v>
      </c>
      <c r="I46" s="18">
        <f>IF(AND(H46&gt;1.5,H46&lt;23),ROUNDDOWN(56.0211*(H46-1.5)^1.05,0),"0")</f>
        <v>195</v>
      </c>
      <c r="J46" s="19">
        <f>E46+G46+I46</f>
        <v>797</v>
      </c>
      <c r="K46" s="19"/>
      <c r="L46" s="19" t="s">
        <v>11</v>
      </c>
    </row>
    <row r="47" spans="1:13" ht="30" customHeight="1" thickBot="1">
      <c r="A47" s="22">
        <v>4</v>
      </c>
      <c r="B47" s="111" t="s">
        <v>50</v>
      </c>
      <c r="C47" s="1">
        <v>2008</v>
      </c>
      <c r="D47" s="23">
        <v>9.4700000000000006</v>
      </c>
      <c r="E47" s="15">
        <f>IF(AND(D47&gt;6,D47&lt;13),ROUNDDOWN(46.0849*(13-D47)^1.81,0),"0")</f>
        <v>451</v>
      </c>
      <c r="F47" s="25">
        <v>3.56</v>
      </c>
      <c r="G47" s="17">
        <f>IF(AND(F47&gt;2.2,F47&lt;9),ROUNDDOWN(0.188807*((F47*100)-210)^1.41,0),"0")</f>
        <v>212</v>
      </c>
      <c r="H47" s="27">
        <v>7.58</v>
      </c>
      <c r="I47" s="18">
        <f>IF(AND(H47&gt;1.5,H47&lt;23),ROUNDDOWN(56.0211*(H47-1.5)^1.05,0),"0")</f>
        <v>372</v>
      </c>
      <c r="J47" s="19">
        <f>E47+G47+I47</f>
        <v>1035</v>
      </c>
      <c r="K47" s="19"/>
      <c r="L47" s="87" t="s">
        <v>28</v>
      </c>
      <c r="M47" s="31">
        <f>J44+J45+J46+J47+M44</f>
        <v>4611</v>
      </c>
    </row>
    <row r="48" spans="1:13" ht="30" customHeight="1" thickBot="1">
      <c r="A48" s="32">
        <v>5</v>
      </c>
      <c r="B48" s="33"/>
      <c r="C48" s="33"/>
      <c r="D48" s="34"/>
      <c r="E48" s="15" t="str">
        <f>IF(AND(D48&gt;6,D48&lt;13),ROUNDDOWN(46.0849*(13-D48)^1.81,0),"0")</f>
        <v>0</v>
      </c>
      <c r="F48" s="36"/>
      <c r="G48" s="17" t="str">
        <f>IF(AND(F48&gt;2.2,F48&lt;9),ROUNDDOWN(0.188807*((F48*100)-210)^1.41,0),"0")</f>
        <v>0</v>
      </c>
      <c r="H48" s="38"/>
      <c r="I48" s="18" t="str">
        <f>IF(AND(H48&gt;1.5,H48&lt;23),ROUNDDOWN(56.0211*(H48-1.5)^1.05,0),"0")</f>
        <v>0</v>
      </c>
      <c r="J48" s="19">
        <f>E48+G48+I48</f>
        <v>0</v>
      </c>
      <c r="K48" s="19"/>
      <c r="L48" s="19"/>
      <c r="M48" s="40"/>
    </row>
    <row r="49" spans="1:13" ht="15.75" thickBot="1"/>
    <row r="50" spans="1:13" ht="54.95" customHeight="1" thickBot="1">
      <c r="A50" s="120"/>
      <c r="B50" s="109" t="s">
        <v>32</v>
      </c>
      <c r="C50" s="4"/>
      <c r="D50" s="4"/>
      <c r="E50" s="4"/>
      <c r="F50" s="4" t="s">
        <v>1</v>
      </c>
      <c r="G50" s="112">
        <v>10</v>
      </c>
      <c r="H50" s="5" t="s">
        <v>104</v>
      </c>
      <c r="I50" s="6"/>
      <c r="J50" s="6"/>
      <c r="K50" s="6"/>
      <c r="L50" s="6"/>
      <c r="M50" s="7">
        <v>7</v>
      </c>
    </row>
    <row r="51" spans="1:13" ht="21.75" thickBot="1">
      <c r="B51" s="1" t="s">
        <v>2</v>
      </c>
      <c r="C51" s="1" t="s">
        <v>3</v>
      </c>
      <c r="D51" s="8" t="s">
        <v>72</v>
      </c>
      <c r="E51" s="6" t="s">
        <v>5</v>
      </c>
      <c r="F51" s="8" t="s">
        <v>6</v>
      </c>
      <c r="G51" s="6" t="s">
        <v>5</v>
      </c>
      <c r="H51" s="9" t="s">
        <v>73</v>
      </c>
      <c r="I51" s="6" t="s">
        <v>5</v>
      </c>
      <c r="J51" s="10" t="s">
        <v>8</v>
      </c>
      <c r="K51" s="10"/>
      <c r="L51" s="11" t="s">
        <v>9</v>
      </c>
      <c r="M51" s="6" t="s">
        <v>5</v>
      </c>
    </row>
    <row r="52" spans="1:13" ht="30" customHeight="1" thickBot="1">
      <c r="A52" s="12">
        <v>1</v>
      </c>
      <c r="B52" s="121" t="s">
        <v>193</v>
      </c>
      <c r="C52" s="13">
        <v>2007</v>
      </c>
      <c r="D52" s="143">
        <v>9.6</v>
      </c>
      <c r="E52" s="15">
        <f>IF(AND(D52&gt;6,D52&lt;13),ROUNDDOWN(46.0849*(13-D52)^1.81,0),"0")</f>
        <v>422</v>
      </c>
      <c r="F52" s="16">
        <v>3.98</v>
      </c>
      <c r="G52" s="17">
        <f>IF(AND(F52&gt;2.2,F52&lt;9),ROUNDDOWN(0.188807*((F52*100)-210)^1.41,0),"0")</f>
        <v>303</v>
      </c>
      <c r="H52" s="16">
        <v>8.32</v>
      </c>
      <c r="I52" s="18">
        <f>IF(AND(H52&gt;1.5,H52&lt;23),ROUNDDOWN(56.0211*(H52-1.5)^1.05,0),"0")</f>
        <v>420</v>
      </c>
      <c r="J52" s="19">
        <f>E52+G52+I52</f>
        <v>1145</v>
      </c>
      <c r="K52" s="19"/>
      <c r="L52" s="20">
        <v>96.76</v>
      </c>
      <c r="M52" s="21">
        <f>IF(AND(L52&gt;60,L52&lt;185),ROUNDDOWN(0.19889*(185-L52)^1.88,0),"0")</f>
        <v>904</v>
      </c>
    </row>
    <row r="53" spans="1:13" ht="30" customHeight="1" thickBot="1">
      <c r="A53" s="22">
        <v>2</v>
      </c>
      <c r="B53" s="111" t="s">
        <v>194</v>
      </c>
      <c r="C53" s="1">
        <v>2008</v>
      </c>
      <c r="D53" s="23">
        <v>9.6300000000000008</v>
      </c>
      <c r="E53" s="15">
        <f>IF(AND(D53&gt;6,D53&lt;13),ROUNDDOWN(46.0849*(13-D53)^1.81,0),"0")</f>
        <v>415</v>
      </c>
      <c r="F53" s="25">
        <v>3.42</v>
      </c>
      <c r="G53" s="17">
        <f>IF(AND(F53&gt;2.2,F53&lt;9),ROUNDDOWN(0.188807*((F53*100)-210)^1.41,0),"0")</f>
        <v>184</v>
      </c>
      <c r="H53" s="27">
        <v>5.84</v>
      </c>
      <c r="I53" s="18">
        <f>IF(AND(H53&gt;1.5,H53&lt;23),ROUNDDOWN(56.0211*(H53-1.5)^1.05,0),"0")</f>
        <v>261</v>
      </c>
      <c r="J53" s="19">
        <f>E53+G53+I53</f>
        <v>860</v>
      </c>
      <c r="K53" s="19"/>
      <c r="L53" s="19"/>
    </row>
    <row r="54" spans="1:13" ht="30" customHeight="1" thickBot="1">
      <c r="A54" s="22">
        <v>3</v>
      </c>
      <c r="B54" s="111" t="s">
        <v>195</v>
      </c>
      <c r="C54" s="1">
        <v>2008</v>
      </c>
      <c r="D54" s="23">
        <v>9.94</v>
      </c>
      <c r="E54" s="15">
        <f>IF(AND(D54&gt;6,D54&lt;13),ROUNDDOWN(46.0849*(13-D54)^1.81,0),"0")</f>
        <v>348</v>
      </c>
      <c r="F54" s="25">
        <v>2.95</v>
      </c>
      <c r="G54" s="17">
        <f>IF(AND(F54&gt;2.2,F54&lt;9),ROUNDDOWN(0.188807*((F54*100)-210)^1.41,0),"0")</f>
        <v>99</v>
      </c>
      <c r="H54" s="27">
        <v>6.48</v>
      </c>
      <c r="I54" s="18">
        <f>IF(AND(H54&gt;1.5,H54&lt;23),ROUNDDOWN(56.0211*(H54-1.5)^1.05,0),"0")</f>
        <v>302</v>
      </c>
      <c r="J54" s="19">
        <f>E54+G54+I54</f>
        <v>749</v>
      </c>
      <c r="K54" s="19"/>
      <c r="L54" s="19" t="s">
        <v>11</v>
      </c>
    </row>
    <row r="55" spans="1:13" ht="30" customHeight="1" thickBot="1">
      <c r="A55" s="22">
        <v>4</v>
      </c>
      <c r="B55" s="111" t="s">
        <v>196</v>
      </c>
      <c r="C55" s="1">
        <v>2007</v>
      </c>
      <c r="D55" s="23">
        <v>9.48</v>
      </c>
      <c r="E55" s="15">
        <f>IF(AND(D55&gt;6,D55&lt;13),ROUNDDOWN(46.0849*(13-D55)^1.81,0),"0")</f>
        <v>449</v>
      </c>
      <c r="F55" s="25">
        <v>3.65</v>
      </c>
      <c r="G55" s="17">
        <f>IF(AND(F55&gt;2.2,F55&lt;9),ROUNDDOWN(0.188807*((F55*100)-210)^1.41,0),"0")</f>
        <v>231</v>
      </c>
      <c r="H55" s="27">
        <v>5.58</v>
      </c>
      <c r="I55" s="18">
        <f>IF(AND(H55&gt;1.5,H55&lt;23),ROUNDDOWN(56.0211*(H55-1.5)^1.05,0),"0")</f>
        <v>245</v>
      </c>
      <c r="J55" s="19">
        <f>E55+G55+I55</f>
        <v>925</v>
      </c>
      <c r="K55" s="19"/>
      <c r="L55" s="87" t="s">
        <v>29</v>
      </c>
      <c r="M55" s="31">
        <f>J52+J53+J54+J55+M52</f>
        <v>4583</v>
      </c>
    </row>
    <row r="56" spans="1:13" ht="30" customHeight="1" thickBot="1">
      <c r="A56" s="32">
        <v>5</v>
      </c>
      <c r="B56" s="33"/>
      <c r="C56" s="33"/>
      <c r="D56" s="34"/>
      <c r="E56" s="15" t="str">
        <f>IF(AND(D56&gt;6,D56&lt;13),ROUNDDOWN(46.0849*(13-D56)^1.81,0),"0")</f>
        <v>0</v>
      </c>
      <c r="F56" s="36"/>
      <c r="G56" s="17" t="str">
        <f>IF(AND(F56&gt;2.2,F56&lt;9),ROUNDDOWN(0.188807*((F56*100)-210)^1.41,0),"0")</f>
        <v>0</v>
      </c>
      <c r="H56" s="38"/>
      <c r="I56" s="18" t="str">
        <f>IF(AND(H56&gt;1.5,H56&lt;23),ROUNDDOWN(56.0211*(H56-1.5)^1.05,0),"0")</f>
        <v>0</v>
      </c>
      <c r="J56" s="19">
        <f>E56+G56+I56</f>
        <v>0</v>
      </c>
      <c r="K56" s="19"/>
      <c r="L56" s="19"/>
      <c r="M56" s="40"/>
    </row>
    <row r="57" spans="1:13" ht="15.75" thickBot="1"/>
    <row r="58" spans="1:13" ht="54.95" customHeight="1" thickBot="1">
      <c r="A58" s="86"/>
      <c r="B58" s="109" t="s">
        <v>30</v>
      </c>
      <c r="C58" s="4"/>
      <c r="D58" s="4"/>
      <c r="E58" s="4"/>
      <c r="F58" s="4" t="s">
        <v>1</v>
      </c>
      <c r="G58" s="112">
        <v>13</v>
      </c>
      <c r="H58" s="5" t="s">
        <v>104</v>
      </c>
      <c r="I58" s="6"/>
      <c r="J58" s="6"/>
      <c r="K58" s="6"/>
      <c r="L58" s="6"/>
      <c r="M58" s="7">
        <v>8</v>
      </c>
    </row>
    <row r="59" spans="1:13" ht="21.75" thickBot="1">
      <c r="B59" s="1" t="s">
        <v>2</v>
      </c>
      <c r="C59" s="1" t="s">
        <v>3</v>
      </c>
      <c r="D59" s="8" t="s">
        <v>72</v>
      </c>
      <c r="E59" s="6" t="s">
        <v>5</v>
      </c>
      <c r="F59" s="8" t="s">
        <v>6</v>
      </c>
      <c r="G59" s="6" t="s">
        <v>5</v>
      </c>
      <c r="H59" s="9" t="s">
        <v>73</v>
      </c>
      <c r="I59" s="6" t="s">
        <v>5</v>
      </c>
      <c r="J59" s="10" t="s">
        <v>8</v>
      </c>
      <c r="K59" s="10"/>
      <c r="L59" s="11" t="s">
        <v>9</v>
      </c>
      <c r="M59" s="6" t="s">
        <v>5</v>
      </c>
    </row>
    <row r="60" spans="1:13" ht="30" customHeight="1" thickBot="1">
      <c r="A60" s="12">
        <v>1</v>
      </c>
      <c r="B60" s="121" t="s">
        <v>200</v>
      </c>
      <c r="C60" s="13"/>
      <c r="D60" s="143">
        <v>9.6999999999999993</v>
      </c>
      <c r="E60" s="15">
        <f>IF(AND(D60&gt;6,D60&lt;13),ROUNDDOWN(46.0849*(13-D60)^1.81,0),"0")</f>
        <v>400</v>
      </c>
      <c r="F60" s="16">
        <v>3.69</v>
      </c>
      <c r="G60" s="17">
        <f>IF(AND(F60&gt;2.2,F60&lt;9),ROUNDDOWN(0.188807*((F60*100)-210)^1.41,0),"0")</f>
        <v>239</v>
      </c>
      <c r="H60" s="16">
        <v>8.23</v>
      </c>
      <c r="I60" s="18">
        <f>IF(AND(H60&gt;1.5,H60&lt;23),ROUNDDOWN(56.0211*(H60-1.5)^1.05,0),"0")</f>
        <v>414</v>
      </c>
      <c r="J60" s="19">
        <f>E60+G60+I60</f>
        <v>1053</v>
      </c>
      <c r="K60" s="19"/>
      <c r="L60" s="20">
        <v>95.89</v>
      </c>
      <c r="M60" s="21">
        <f>IF(AND(L60&gt;60,L60&lt;185),ROUNDDOWN(0.19889*(185-L60)^1.88,0),"0")</f>
        <v>921</v>
      </c>
    </row>
    <row r="61" spans="1:13" ht="30" customHeight="1" thickBot="1">
      <c r="A61" s="22">
        <v>2</v>
      </c>
      <c r="B61" s="111" t="s">
        <v>201</v>
      </c>
      <c r="D61" s="23">
        <v>9.59</v>
      </c>
      <c r="E61" s="15">
        <f>IF(AND(D61&gt;6,D61&lt;13),ROUNDDOWN(46.0849*(13-D61)^1.81,0),"0")</f>
        <v>424</v>
      </c>
      <c r="F61" s="25">
        <v>3.53</v>
      </c>
      <c r="G61" s="17">
        <f>IF(AND(F61&gt;2.2,F61&lt;9),ROUNDDOWN(0.188807*((F61*100)-210)^1.41,0),"0")</f>
        <v>206</v>
      </c>
      <c r="H61" s="27">
        <v>7.37</v>
      </c>
      <c r="I61" s="18">
        <f>IF(AND(H61&gt;1.5,H61&lt;23),ROUNDDOWN(56.0211*(H61-1.5)^1.05,0),"0")</f>
        <v>359</v>
      </c>
      <c r="J61" s="19">
        <f>E61+G61+I61</f>
        <v>989</v>
      </c>
      <c r="K61" s="19"/>
      <c r="L61" s="19"/>
    </row>
    <row r="62" spans="1:13" ht="30" customHeight="1" thickBot="1">
      <c r="A62" s="22">
        <v>3</v>
      </c>
      <c r="B62" s="111" t="s">
        <v>51</v>
      </c>
      <c r="D62" s="23">
        <v>9.85</v>
      </c>
      <c r="E62" s="15">
        <f>IF(AND(D62&gt;6,D62&lt;13),ROUNDDOWN(46.0849*(13-D62)^1.81,0),"0")</f>
        <v>367</v>
      </c>
      <c r="F62" s="25">
        <v>3.27</v>
      </c>
      <c r="G62" s="17">
        <f>IF(AND(F62&gt;2.2,F62&lt;9),ROUNDDOWN(0.188807*((F62*100)-210)^1.41,0),"0")</f>
        <v>155</v>
      </c>
      <c r="H62" s="27">
        <v>5.66</v>
      </c>
      <c r="I62" s="18">
        <f>IF(AND(H62&gt;1.5,H62&lt;23),ROUNDDOWN(56.0211*(H62-1.5)^1.05,0),"0")</f>
        <v>250</v>
      </c>
      <c r="J62" s="19">
        <f>E62+G62+I62</f>
        <v>772</v>
      </c>
      <c r="K62" s="19"/>
      <c r="L62" s="19" t="s">
        <v>11</v>
      </c>
    </row>
    <row r="63" spans="1:13" ht="30" customHeight="1" thickBot="1">
      <c r="A63" s="22">
        <v>4</v>
      </c>
      <c r="B63" s="111" t="s">
        <v>97</v>
      </c>
      <c r="D63" s="23">
        <v>10.32</v>
      </c>
      <c r="E63" s="15">
        <f>IF(AND(D63&gt;6,D63&lt;13),ROUNDDOWN(46.0849*(13-D63)^1.81,0),"0")</f>
        <v>274</v>
      </c>
      <c r="F63" s="25">
        <v>3.31</v>
      </c>
      <c r="G63" s="17">
        <f>IF(AND(F63&gt;2.2,F63&lt;9),ROUNDDOWN(0.188807*((F63*100)-210)^1.41,0),"0")</f>
        <v>163</v>
      </c>
      <c r="H63" s="27">
        <v>6.63</v>
      </c>
      <c r="I63" s="18">
        <f>IF(AND(H63&gt;1.5,H63&lt;23),ROUNDDOWN(56.0211*(H63-1.5)^1.05,0),"0")</f>
        <v>311</v>
      </c>
      <c r="J63" s="19">
        <f>E63+G63+I63</f>
        <v>748</v>
      </c>
      <c r="K63" s="19"/>
      <c r="L63" s="87" t="s">
        <v>31</v>
      </c>
      <c r="M63" s="31">
        <f>J60+J61+J62+J63+M60</f>
        <v>4483</v>
      </c>
    </row>
    <row r="64" spans="1:13" ht="30" customHeight="1" thickBot="1">
      <c r="A64" s="32">
        <v>5</v>
      </c>
      <c r="B64" s="33"/>
      <c r="C64" s="33"/>
      <c r="D64" s="34"/>
      <c r="E64" s="15" t="str">
        <f>IF(AND(D64&gt;6,D64&lt;13),ROUNDDOWN(46.0849*(13-D64)^1.81,0),"0")</f>
        <v>0</v>
      </c>
      <c r="F64" s="36"/>
      <c r="G64" s="17" t="str">
        <f>IF(AND(F64&gt;2.2,F64&lt;9),ROUNDDOWN(0.188807*((F64*100)-210)^1.41,0),"0")</f>
        <v>0</v>
      </c>
      <c r="H64" s="38"/>
      <c r="I64" s="18" t="str">
        <f>IF(AND(H64&gt;1.5,H64&lt;23),ROUNDDOWN(56.0211*(H64-1.5)^1.05,0),"0")</f>
        <v>0</v>
      </c>
      <c r="J64" s="19">
        <f>E64+G64+I64</f>
        <v>0</v>
      </c>
      <c r="K64" s="19"/>
      <c r="L64" s="19"/>
      <c r="M64" s="40"/>
    </row>
    <row r="65" spans="1:13" ht="15.75" thickBot="1"/>
    <row r="66" spans="1:13" ht="54.95" customHeight="1" thickBot="1">
      <c r="A66" s="86"/>
      <c r="B66" s="109" t="s">
        <v>188</v>
      </c>
      <c r="C66" s="4"/>
      <c r="D66" s="4"/>
      <c r="E66" s="4"/>
      <c r="F66" s="4" t="s">
        <v>1</v>
      </c>
      <c r="G66" s="112">
        <v>8</v>
      </c>
      <c r="H66" s="5" t="s">
        <v>104</v>
      </c>
      <c r="I66" s="6"/>
      <c r="J66" s="6"/>
      <c r="K66" s="6"/>
      <c r="L66" s="6"/>
      <c r="M66" s="7">
        <v>9</v>
      </c>
    </row>
    <row r="67" spans="1:13" ht="21.75" thickBot="1">
      <c r="B67" s="1" t="s">
        <v>2</v>
      </c>
      <c r="C67" s="1" t="s">
        <v>3</v>
      </c>
      <c r="D67" s="8" t="s">
        <v>72</v>
      </c>
      <c r="E67" s="6" t="s">
        <v>5</v>
      </c>
      <c r="F67" s="8" t="s">
        <v>6</v>
      </c>
      <c r="G67" s="6" t="s">
        <v>5</v>
      </c>
      <c r="H67" s="9" t="s">
        <v>73</v>
      </c>
      <c r="I67" s="6" t="s">
        <v>5</v>
      </c>
      <c r="J67" s="10" t="s">
        <v>8</v>
      </c>
      <c r="K67" s="10"/>
      <c r="L67" s="11" t="s">
        <v>9</v>
      </c>
      <c r="M67" s="6" t="s">
        <v>5</v>
      </c>
    </row>
    <row r="68" spans="1:13" ht="30" customHeight="1" thickBot="1">
      <c r="A68" s="12">
        <v>1</v>
      </c>
      <c r="B68" s="121" t="s">
        <v>189</v>
      </c>
      <c r="C68" s="13">
        <v>2008</v>
      </c>
      <c r="D68" s="14">
        <v>9.82</v>
      </c>
      <c r="E68" s="15">
        <f>IF(AND(D68&gt;6,D68&lt;13),ROUNDDOWN(46.0849*(13-D68)^1.81,0),"0")</f>
        <v>374</v>
      </c>
      <c r="F68" s="16">
        <v>3.43</v>
      </c>
      <c r="G68" s="17">
        <f>IF(AND(F68&gt;2.2,F68&lt;9),ROUNDDOWN(0.188807*((F68*100)-210)^1.41,0),"0")</f>
        <v>186</v>
      </c>
      <c r="H68" s="16">
        <v>5.0999999999999996</v>
      </c>
      <c r="I68" s="18">
        <f>IF(AND(H68&gt;1.5,H68&lt;23),ROUNDDOWN(56.0211*(H68-1.5)^1.05,0),"0")</f>
        <v>215</v>
      </c>
      <c r="J68" s="19">
        <f>E68+G68+I68</f>
        <v>775</v>
      </c>
      <c r="K68" s="19"/>
      <c r="L68" s="20">
        <v>96.13</v>
      </c>
      <c r="M68" s="21">
        <f>IF(AND(L68&gt;60,L68&lt;185),ROUNDDOWN(0.19889*(185-L68)^1.88,0),"0")</f>
        <v>916</v>
      </c>
    </row>
    <row r="69" spans="1:13" ht="30" customHeight="1" thickBot="1">
      <c r="A69" s="22">
        <v>2</v>
      </c>
      <c r="B69" s="111" t="s">
        <v>190</v>
      </c>
      <c r="C69" s="1">
        <v>2007</v>
      </c>
      <c r="D69" s="23">
        <v>9.26</v>
      </c>
      <c r="E69" s="15">
        <f>IF(AND(D69&gt;6,D69&lt;13),ROUNDDOWN(46.0849*(13-D69)^1.81,0),"0")</f>
        <v>501</v>
      </c>
      <c r="F69" s="25">
        <v>3.76</v>
      </c>
      <c r="G69" s="17">
        <f>IF(AND(F69&gt;2.2,F69&lt;9),ROUNDDOWN(0.188807*((F69*100)-210)^1.41,0),"0")</f>
        <v>254</v>
      </c>
      <c r="H69" s="27">
        <v>8.27</v>
      </c>
      <c r="I69" s="18">
        <f>IF(AND(H69&gt;1.5,H69&lt;23),ROUNDDOWN(56.0211*(H69-1.5)^1.05,0),"0")</f>
        <v>417</v>
      </c>
      <c r="J69" s="19">
        <f>E69+G69+I69</f>
        <v>1172</v>
      </c>
      <c r="K69" s="19"/>
      <c r="L69" s="19"/>
    </row>
    <row r="70" spans="1:13" ht="30" customHeight="1" thickBot="1">
      <c r="A70" s="22">
        <v>3</v>
      </c>
      <c r="B70" s="111" t="s">
        <v>191</v>
      </c>
      <c r="C70" s="1">
        <v>2008</v>
      </c>
      <c r="D70" s="23">
        <v>9.85</v>
      </c>
      <c r="E70" s="15">
        <f>IF(AND(D70&gt;6,D70&lt;13),ROUNDDOWN(46.0849*(13-D70)^1.81,0),"0")</f>
        <v>367</v>
      </c>
      <c r="F70" s="25">
        <v>3.32</v>
      </c>
      <c r="G70" s="17">
        <f>IF(AND(F70&gt;2.2,F70&lt;9),ROUNDDOWN(0.188807*((F70*100)-210)^1.41,0),"0")</f>
        <v>165</v>
      </c>
      <c r="H70" s="27">
        <v>6.5</v>
      </c>
      <c r="I70" s="18">
        <f>IF(AND(H70&gt;1.5,H70&lt;23),ROUNDDOWN(56.0211*(H70-1.5)^1.05,0),"0")</f>
        <v>303</v>
      </c>
      <c r="J70" s="19">
        <f>E70+G70+I70</f>
        <v>835</v>
      </c>
      <c r="K70" s="19"/>
      <c r="L70" s="19" t="s">
        <v>11</v>
      </c>
    </row>
    <row r="71" spans="1:13" ht="30" customHeight="1" thickBot="1">
      <c r="A71" s="22">
        <v>4</v>
      </c>
      <c r="B71" s="111" t="s">
        <v>192</v>
      </c>
      <c r="C71" s="1">
        <v>2009</v>
      </c>
      <c r="D71" s="23">
        <v>9.9499999999999993</v>
      </c>
      <c r="E71" s="15">
        <f>IF(AND(D71&gt;6,D71&lt;13),ROUNDDOWN(46.0849*(13-D71)^1.81,0),"0")</f>
        <v>346</v>
      </c>
      <c r="F71" s="25">
        <v>3.51</v>
      </c>
      <c r="G71" s="17">
        <f>IF(AND(F71&gt;2.2,F71&lt;9),ROUNDDOWN(0.188807*((F71*100)-210)^1.41,0),"0")</f>
        <v>202</v>
      </c>
      <c r="H71" s="27">
        <v>5.08</v>
      </c>
      <c r="I71" s="18">
        <f>IF(AND(H71&gt;1.5,H71&lt;23),ROUNDDOWN(56.0211*(H71-1.5)^1.05,0),"0")</f>
        <v>213</v>
      </c>
      <c r="J71" s="19">
        <f>E71+G71+I71</f>
        <v>761</v>
      </c>
      <c r="K71" s="19"/>
      <c r="L71" s="87" t="s">
        <v>35</v>
      </c>
      <c r="M71" s="31">
        <f>J68+J69+J70+J71+M68</f>
        <v>4459</v>
      </c>
    </row>
    <row r="72" spans="1:13" ht="30" customHeight="1" thickBot="1">
      <c r="A72" s="32">
        <v>5</v>
      </c>
      <c r="B72" s="33"/>
      <c r="C72" s="33"/>
      <c r="D72" s="34"/>
      <c r="E72" s="15" t="str">
        <f>IF(AND(D72&gt;6,D72&lt;13),ROUNDDOWN(46.0849*(13-D72)^1.81,0),"0")</f>
        <v>0</v>
      </c>
      <c r="F72" s="36"/>
      <c r="G72" s="17" t="str">
        <f>IF(AND(F72&gt;2.2,F72&lt;9),ROUNDDOWN(0.188807*((F72*100)-210)^1.41,0),"0")</f>
        <v>0</v>
      </c>
      <c r="H72" s="38"/>
      <c r="I72" s="18" t="str">
        <f>IF(AND(H72&gt;1.5,H72&lt;23),ROUNDDOWN(56.0211*(H72-1.5)^1.05,0),"0")</f>
        <v>0</v>
      </c>
      <c r="J72" s="19">
        <f>E72+G72+I72</f>
        <v>0</v>
      </c>
      <c r="K72" s="19"/>
      <c r="L72" s="19"/>
      <c r="M72" s="40"/>
    </row>
    <row r="73" spans="1:13" ht="15.75" thickBot="1"/>
    <row r="74" spans="1:13" ht="54.95" customHeight="1" thickBot="1">
      <c r="A74" s="86"/>
      <c r="B74" s="109" t="s">
        <v>176</v>
      </c>
      <c r="C74" s="4"/>
      <c r="D74" s="4"/>
      <c r="E74" s="4"/>
      <c r="F74" s="4" t="s">
        <v>1</v>
      </c>
      <c r="G74" s="112">
        <v>3</v>
      </c>
      <c r="H74" s="5" t="s">
        <v>104</v>
      </c>
      <c r="I74" s="6"/>
      <c r="J74" s="6"/>
      <c r="K74" s="6"/>
      <c r="L74" s="6"/>
      <c r="M74" s="7">
        <v>10</v>
      </c>
    </row>
    <row r="75" spans="1:13" ht="21.75" thickBot="1">
      <c r="B75" s="1" t="s">
        <v>2</v>
      </c>
      <c r="C75" s="1" t="s">
        <v>3</v>
      </c>
      <c r="D75" s="8" t="s">
        <v>72</v>
      </c>
      <c r="E75" s="6" t="s">
        <v>5</v>
      </c>
      <c r="F75" s="8" t="s">
        <v>6</v>
      </c>
      <c r="G75" s="6" t="s">
        <v>5</v>
      </c>
      <c r="H75" s="9" t="s">
        <v>73</v>
      </c>
      <c r="I75" s="6" t="s">
        <v>5</v>
      </c>
      <c r="J75" s="10" t="s">
        <v>8</v>
      </c>
      <c r="K75" s="10"/>
      <c r="L75" s="11" t="s">
        <v>9</v>
      </c>
      <c r="M75" s="6" t="s">
        <v>5</v>
      </c>
    </row>
    <row r="76" spans="1:13" ht="30" customHeight="1" thickBot="1">
      <c r="A76" s="12">
        <v>1</v>
      </c>
      <c r="B76" s="121" t="s">
        <v>49</v>
      </c>
      <c r="C76" s="13">
        <v>2008</v>
      </c>
      <c r="D76" s="14">
        <v>9.2100000000000009</v>
      </c>
      <c r="E76" s="15">
        <f>IF(AND(D76&gt;6,D76&lt;13),ROUNDDOWN(46.0849*(13-D76)^1.81,0),"0")</f>
        <v>513</v>
      </c>
      <c r="F76" s="16">
        <v>3.83</v>
      </c>
      <c r="G76" s="17">
        <f>IF(AND(F76&gt;2.2,F76&lt;9),ROUNDDOWN(0.188807*((F76*100)-210)^1.41,0),"0")</f>
        <v>270</v>
      </c>
      <c r="H76" s="16">
        <v>6.15</v>
      </c>
      <c r="I76" s="18">
        <f>IF(AND(H76&gt;1.5,H76&lt;23),ROUNDDOWN(56.0211*(H76-1.5)^1.05,0),"0")</f>
        <v>281</v>
      </c>
      <c r="J76" s="19">
        <f>E76+G76+I76</f>
        <v>1064</v>
      </c>
      <c r="K76" s="19"/>
      <c r="L76" s="20">
        <v>95.13</v>
      </c>
      <c r="M76" s="21">
        <f>IF(AND(L76&gt;60,L76&lt;185),ROUNDDOWN(0.19889*(185-L76)^1.88,0),"0")</f>
        <v>936</v>
      </c>
    </row>
    <row r="77" spans="1:13" ht="30" customHeight="1" thickBot="1">
      <c r="A77" s="22">
        <v>2</v>
      </c>
      <c r="B77" s="111" t="s">
        <v>96</v>
      </c>
      <c r="C77" s="1">
        <v>2007</v>
      </c>
      <c r="D77" s="23">
        <v>9.59</v>
      </c>
      <c r="E77" s="15">
        <f>IF(AND(D77&gt;6,D77&lt;13),ROUNDDOWN(46.0849*(13-D77)^1.81,0),"0")</f>
        <v>424</v>
      </c>
      <c r="F77" s="25">
        <v>3.73</v>
      </c>
      <c r="G77" s="17">
        <f>IF(AND(F77&gt;2.2,F77&lt;9),ROUNDDOWN(0.188807*((F77*100)-210)^1.41,0),"0")</f>
        <v>248</v>
      </c>
      <c r="H77" s="27">
        <v>5.07</v>
      </c>
      <c r="I77" s="18">
        <f>IF(AND(H77&gt;1.5,H77&lt;23),ROUNDDOWN(56.0211*(H77-1.5)^1.05,0),"0")</f>
        <v>213</v>
      </c>
      <c r="J77" s="19">
        <f>E77+G77+I77</f>
        <v>885</v>
      </c>
      <c r="K77" s="19"/>
      <c r="L77" s="19"/>
    </row>
    <row r="78" spans="1:13" ht="30" customHeight="1" thickBot="1">
      <c r="A78" s="22">
        <v>3</v>
      </c>
      <c r="B78" s="111" t="s">
        <v>177</v>
      </c>
      <c r="C78" s="1">
        <v>2007</v>
      </c>
      <c r="D78" s="23">
        <v>9.7899999999999991</v>
      </c>
      <c r="E78" s="15">
        <f>IF(AND(D78&gt;6,D78&lt;13),ROUNDDOWN(46.0849*(13-D78)^1.81,0),"0")</f>
        <v>380</v>
      </c>
      <c r="F78" s="25">
        <v>3.37</v>
      </c>
      <c r="G78" s="17">
        <f>IF(AND(F78&gt;2.2,F78&lt;9),ROUNDDOWN(0.188807*((F78*100)-210)^1.41,0),"0")</f>
        <v>174</v>
      </c>
      <c r="H78" s="27">
        <v>5.78</v>
      </c>
      <c r="I78" s="18">
        <f>IF(AND(H78&gt;1.5,H78&lt;23),ROUNDDOWN(56.0211*(H78-1.5)^1.05,0),"0")</f>
        <v>257</v>
      </c>
      <c r="J78" s="19">
        <f>E78+G78+I78</f>
        <v>811</v>
      </c>
      <c r="K78" s="19"/>
      <c r="L78" s="19" t="s">
        <v>11</v>
      </c>
    </row>
    <row r="79" spans="1:13" ht="30" customHeight="1" thickBot="1">
      <c r="A79" s="22">
        <v>4</v>
      </c>
      <c r="B79" s="111" t="s">
        <v>59</v>
      </c>
      <c r="C79" s="1">
        <v>2009</v>
      </c>
      <c r="D79" s="23">
        <v>9.65</v>
      </c>
      <c r="E79" s="15">
        <f>IF(AND(D79&gt;6,D79&lt;13),ROUNDDOWN(46.0849*(13-D79)^1.81,0),"0")</f>
        <v>411</v>
      </c>
      <c r="F79" s="25">
        <v>3.19</v>
      </c>
      <c r="G79" s="17">
        <f>IF(AND(F79&gt;2.2,F79&lt;9),ROUNDDOWN(0.188807*((F79*100)-210)^1.41,0),"0")</f>
        <v>140</v>
      </c>
      <c r="H79" s="27">
        <v>4.5999999999999996</v>
      </c>
      <c r="I79" s="18">
        <f>IF(AND(H79&gt;1.5,H79&lt;23),ROUNDDOWN(56.0211*(H79-1.5)^1.05,0),"0")</f>
        <v>183</v>
      </c>
      <c r="J79" s="19">
        <f>E79+G79+I79</f>
        <v>734</v>
      </c>
      <c r="K79" s="19"/>
      <c r="L79" s="87" t="s">
        <v>38</v>
      </c>
      <c r="M79" s="31">
        <f>J76+J77+J78+J79+M76</f>
        <v>4430</v>
      </c>
    </row>
    <row r="80" spans="1:13" ht="30" customHeight="1" thickBot="1">
      <c r="A80" s="32">
        <v>5</v>
      </c>
      <c r="B80" s="33"/>
      <c r="C80" s="33"/>
      <c r="D80" s="34"/>
      <c r="E80" s="15" t="str">
        <f>IF(AND(D80&gt;6,D80&lt;13),ROUNDDOWN(46.0849*(13-D80)^1.81,0),"0")</f>
        <v>0</v>
      </c>
      <c r="F80" s="36"/>
      <c r="G80" s="17" t="str">
        <f>IF(AND(F80&gt;2.2,F80&lt;9),ROUNDDOWN(0.188807*((F80*100)-210)^1.41,0),"0")</f>
        <v>0</v>
      </c>
      <c r="H80" s="38"/>
      <c r="I80" s="18" t="str">
        <f>IF(AND(H80&gt;1.5,H80&lt;23),ROUNDDOWN(56.0211*(H80-1.5)^1.05,0),"0")</f>
        <v>0</v>
      </c>
      <c r="J80" s="19">
        <f>E80+G80+I80</f>
        <v>0</v>
      </c>
      <c r="K80" s="19"/>
      <c r="L80" s="19"/>
      <c r="M80" s="40"/>
    </row>
    <row r="81" spans="1:13" ht="15.75" thickBot="1"/>
    <row r="82" spans="1:13" ht="54.95" customHeight="1" thickBot="1">
      <c r="A82" s="86"/>
      <c r="B82" s="109" t="s">
        <v>180</v>
      </c>
      <c r="C82" s="4"/>
      <c r="D82" s="4"/>
      <c r="E82" s="4"/>
      <c r="F82" s="4" t="s">
        <v>1</v>
      </c>
      <c r="G82" s="112">
        <v>6</v>
      </c>
      <c r="H82" s="5" t="s">
        <v>104</v>
      </c>
      <c r="I82" s="6"/>
      <c r="J82" s="6"/>
      <c r="K82" s="6"/>
      <c r="L82" s="6"/>
      <c r="M82" s="7">
        <v>11</v>
      </c>
    </row>
    <row r="83" spans="1:13" ht="21.75" thickBot="1">
      <c r="B83" s="1" t="s">
        <v>2</v>
      </c>
      <c r="C83" s="1" t="s">
        <v>3</v>
      </c>
      <c r="D83" s="8" t="s">
        <v>72</v>
      </c>
      <c r="E83" s="6" t="s">
        <v>5</v>
      </c>
      <c r="F83" s="8" t="s">
        <v>6</v>
      </c>
      <c r="G83" s="6" t="s">
        <v>5</v>
      </c>
      <c r="H83" s="9" t="s">
        <v>73</v>
      </c>
      <c r="I83" s="6" t="s">
        <v>5</v>
      </c>
      <c r="J83" s="10" t="s">
        <v>8</v>
      </c>
      <c r="K83" s="10"/>
      <c r="L83" s="11" t="s">
        <v>9</v>
      </c>
      <c r="M83" s="6" t="s">
        <v>5</v>
      </c>
    </row>
    <row r="84" spans="1:13" ht="30" customHeight="1" thickBot="1">
      <c r="A84" s="12">
        <v>1</v>
      </c>
      <c r="B84" s="121" t="s">
        <v>181</v>
      </c>
      <c r="C84" s="13">
        <v>2007</v>
      </c>
      <c r="D84" s="14">
        <v>10.210000000000001</v>
      </c>
      <c r="E84" s="15">
        <f>IF(AND(D84&gt;6,D84&lt;13),ROUNDDOWN(46.0849*(13-D84)^1.81,0),"0")</f>
        <v>295</v>
      </c>
      <c r="F84" s="16">
        <v>3.2</v>
      </c>
      <c r="G84" s="17">
        <f>IF(AND(F84&gt;2.2,F84&lt;9),ROUNDDOWN(0.188807*((F84*100)-210)^1.41,0),"0")</f>
        <v>142</v>
      </c>
      <c r="H84" s="16">
        <v>5.7</v>
      </c>
      <c r="I84" s="18">
        <f>IF(AND(H84&gt;1.5,H84&lt;23),ROUNDDOWN(56.0211*(H84-1.5)^1.05,0),"0")</f>
        <v>252</v>
      </c>
      <c r="J84" s="19">
        <f>E84+G84+I84</f>
        <v>689</v>
      </c>
      <c r="K84" s="19"/>
      <c r="L84" s="20">
        <v>98.55</v>
      </c>
      <c r="M84" s="21">
        <f>IF(AND(L84&gt;60,L84&lt;185),ROUNDDOWN(0.19889*(185-L84)^1.88,0),"0")</f>
        <v>870</v>
      </c>
    </row>
    <row r="85" spans="1:13" ht="30" customHeight="1" thickBot="1">
      <c r="A85" s="22">
        <v>2</v>
      </c>
      <c r="B85" s="111" t="s">
        <v>182</v>
      </c>
      <c r="C85" s="1">
        <v>2007</v>
      </c>
      <c r="D85" s="23">
        <v>9.73</v>
      </c>
      <c r="E85" s="15">
        <f>IF(AND(D85&gt;6,D85&lt;13),ROUNDDOWN(46.0849*(13-D85)^1.81,0),"0")</f>
        <v>393</v>
      </c>
      <c r="F85" s="25">
        <v>3.32</v>
      </c>
      <c r="G85" s="17">
        <f>IF(AND(F85&gt;2.2,F85&lt;9),ROUNDDOWN(0.188807*((F85*100)-210)^1.41,0),"0")</f>
        <v>165</v>
      </c>
      <c r="H85" s="27">
        <v>5.88</v>
      </c>
      <c r="I85" s="18">
        <f>IF(AND(H85&gt;1.5,H85&lt;23),ROUNDDOWN(56.0211*(H85-1.5)^1.05,0),"0")</f>
        <v>264</v>
      </c>
      <c r="J85" s="19">
        <f>E85+G85+I85</f>
        <v>822</v>
      </c>
      <c r="K85" s="19"/>
      <c r="L85" s="19"/>
    </row>
    <row r="86" spans="1:13" ht="30" customHeight="1" thickBot="1">
      <c r="A86" s="22">
        <v>3</v>
      </c>
      <c r="B86" s="111" t="s">
        <v>183</v>
      </c>
      <c r="C86" s="1">
        <v>2008</v>
      </c>
      <c r="D86" s="23">
        <v>9.34</v>
      </c>
      <c r="E86" s="15">
        <f>IF(AND(D86&gt;6,D86&lt;13),ROUNDDOWN(46.0849*(13-D86)^1.81,0),"0")</f>
        <v>482</v>
      </c>
      <c r="F86" s="25">
        <v>3.52</v>
      </c>
      <c r="G86" s="17">
        <f>IF(AND(F86&gt;2.2,F86&lt;9),ROUNDDOWN(0.188807*((F86*100)-210)^1.41,0),"0")</f>
        <v>204</v>
      </c>
      <c r="H86" s="27">
        <v>4.6900000000000004</v>
      </c>
      <c r="I86" s="18">
        <f>IF(AND(H86&gt;1.5,H86&lt;23),ROUNDDOWN(56.0211*(H86-1.5)^1.05,0),"0")</f>
        <v>189</v>
      </c>
      <c r="J86" s="19">
        <f>E86+G86+I86</f>
        <v>875</v>
      </c>
      <c r="K86" s="19"/>
      <c r="L86" s="19" t="s">
        <v>11</v>
      </c>
    </row>
    <row r="87" spans="1:13" ht="30" customHeight="1" thickBot="1">
      <c r="A87" s="22">
        <v>4</v>
      </c>
      <c r="B87" s="111" t="s">
        <v>184</v>
      </c>
      <c r="C87" s="1">
        <v>2008</v>
      </c>
      <c r="D87" s="23">
        <v>10.07</v>
      </c>
      <c r="E87" s="15">
        <f>IF(AND(D87&gt;6,D87&lt;13),ROUNDDOWN(46.0849*(13-D87)^1.81,0),"0")</f>
        <v>322</v>
      </c>
      <c r="F87" s="25">
        <v>3.08</v>
      </c>
      <c r="G87" s="17">
        <f>IF(AND(F87&gt;2.2,F87&lt;9),ROUNDDOWN(0.188807*((F87*100)-210)^1.41,0),"0")</f>
        <v>121</v>
      </c>
      <c r="H87" s="27">
        <v>4.95</v>
      </c>
      <c r="I87" s="18">
        <f>IF(AND(H87&gt;1.5,H87&lt;23),ROUNDDOWN(56.0211*(H87-1.5)^1.05,0),"0")</f>
        <v>205</v>
      </c>
      <c r="J87" s="19">
        <f>E87+G87+I87</f>
        <v>648</v>
      </c>
      <c r="K87" s="19"/>
      <c r="L87" s="87" t="s">
        <v>39</v>
      </c>
      <c r="M87" s="31">
        <f>J84+J85+J86+J87+M84</f>
        <v>3904</v>
      </c>
    </row>
    <row r="88" spans="1:13" ht="30" customHeight="1" thickBot="1">
      <c r="A88" s="32">
        <v>5</v>
      </c>
      <c r="B88" s="33"/>
      <c r="C88" s="33"/>
      <c r="D88" s="34"/>
      <c r="E88" s="15" t="str">
        <f>IF(AND(D88&gt;6,D88&lt;13),ROUNDDOWN(46.0849*(13-D88)^1.81,0),"0")</f>
        <v>0</v>
      </c>
      <c r="F88" s="36"/>
      <c r="G88" s="17" t="str">
        <f>IF(AND(F88&gt;2.2,F88&lt;9),ROUNDDOWN(0.188807*((F88*100)-210)^1.41,0),"0")</f>
        <v>0</v>
      </c>
      <c r="H88" s="38"/>
      <c r="I88" s="18" t="str">
        <f>IF(AND(H88&gt;1.5,H88&lt;23),ROUNDDOWN(56.0211*(H88-1.5)^1.05,0),"0")</f>
        <v>0</v>
      </c>
      <c r="J88" s="19">
        <f>E88+G88+I88</f>
        <v>0</v>
      </c>
      <c r="K88" s="19"/>
      <c r="L88" s="19"/>
      <c r="M88" s="40"/>
    </row>
    <row r="89" spans="1:13" ht="15.75" thickBot="1"/>
    <row r="90" spans="1:13" ht="47.25" thickBot="1">
      <c r="A90" s="86"/>
      <c r="B90" s="109" t="s">
        <v>41</v>
      </c>
      <c r="C90" s="4"/>
      <c r="D90" s="4"/>
      <c r="E90" s="4"/>
      <c r="F90" s="4" t="s">
        <v>1</v>
      </c>
      <c r="G90" s="112">
        <v>14</v>
      </c>
      <c r="H90" s="5" t="s">
        <v>104</v>
      </c>
      <c r="I90" s="6"/>
      <c r="J90" s="6"/>
      <c r="K90" s="6"/>
      <c r="L90" s="6"/>
      <c r="M90" s="7">
        <v>12</v>
      </c>
    </row>
    <row r="91" spans="1:13" ht="21.75" thickBot="1">
      <c r="B91" s="1" t="s">
        <v>2</v>
      </c>
      <c r="C91" s="1" t="s">
        <v>3</v>
      </c>
      <c r="D91" s="8" t="s">
        <v>72</v>
      </c>
      <c r="E91" s="6" t="s">
        <v>5</v>
      </c>
      <c r="F91" s="8" t="s">
        <v>6</v>
      </c>
      <c r="G91" s="6" t="s">
        <v>5</v>
      </c>
      <c r="H91" s="9" t="s">
        <v>73</v>
      </c>
      <c r="I91" s="6" t="s">
        <v>5</v>
      </c>
      <c r="J91" s="10" t="s">
        <v>8</v>
      </c>
      <c r="K91" s="10"/>
      <c r="L91" s="11" t="s">
        <v>9</v>
      </c>
      <c r="M91" s="6" t="s">
        <v>5</v>
      </c>
    </row>
    <row r="92" spans="1:13" ht="30" customHeight="1" thickBot="1">
      <c r="A92" s="12">
        <v>1</v>
      </c>
      <c r="B92" s="121" t="s">
        <v>202</v>
      </c>
      <c r="C92" s="13"/>
      <c r="D92" s="14">
        <v>10.09</v>
      </c>
      <c r="E92" s="15">
        <f>IF(AND(D92&gt;6,D92&lt;13),ROUNDDOWN(46.0849*(13-D92)^1.81,0),"0")</f>
        <v>318</v>
      </c>
      <c r="F92" s="16">
        <v>3.25</v>
      </c>
      <c r="G92" s="17">
        <f>IF(AND(F92&gt;2.2,F92&lt;9),ROUNDDOWN(0.188807*((F92*100)-210)^1.41,0),"0")</f>
        <v>151</v>
      </c>
      <c r="H92" s="16">
        <v>5.36</v>
      </c>
      <c r="I92" s="18">
        <f>IF(AND(H92&gt;1.5,H92&lt;23),ROUNDDOWN(56.0211*(H92-1.5)^1.05,0),"0")</f>
        <v>231</v>
      </c>
      <c r="J92" s="19">
        <f>E92+G92+I92</f>
        <v>700</v>
      </c>
      <c r="K92" s="19"/>
      <c r="L92" s="20">
        <v>103.43</v>
      </c>
      <c r="M92" s="21">
        <f>IF(AND(L92&gt;60,L92&lt;185),ROUNDDOWN(0.19889*(185-L92)^1.88,0),"0")</f>
        <v>780</v>
      </c>
    </row>
    <row r="93" spans="1:13" ht="30" customHeight="1" thickBot="1">
      <c r="A93" s="22">
        <v>2</v>
      </c>
      <c r="B93" s="111" t="s">
        <v>91</v>
      </c>
      <c r="D93" s="23">
        <v>9.7899999999999991</v>
      </c>
      <c r="E93" s="15">
        <f>IF(AND(D93&gt;6,D93&lt;13),ROUNDDOWN(46.0849*(13-D93)^1.81,0),"0")</f>
        <v>380</v>
      </c>
      <c r="F93" s="25">
        <v>3.3</v>
      </c>
      <c r="G93" s="17">
        <f>IF(AND(F93&gt;2.2,F93&lt;9),ROUNDDOWN(0.188807*((F93*100)-210)^1.41,0),"0")</f>
        <v>161</v>
      </c>
      <c r="H93" s="27">
        <v>6.19</v>
      </c>
      <c r="I93" s="18">
        <f>IF(AND(H93&gt;1.5,H93&lt;23),ROUNDDOWN(56.0211*(H93-1.5)^1.05,0),"0")</f>
        <v>283</v>
      </c>
      <c r="J93" s="19">
        <f>E93+G93+I93</f>
        <v>824</v>
      </c>
      <c r="K93" s="19"/>
      <c r="L93" s="19"/>
    </row>
    <row r="94" spans="1:13" ht="30" customHeight="1" thickBot="1">
      <c r="A94" s="22">
        <v>3</v>
      </c>
      <c r="B94" s="111" t="s">
        <v>203</v>
      </c>
      <c r="D94" s="139">
        <v>10.3</v>
      </c>
      <c r="E94" s="15">
        <f>IF(AND(D94&gt;6,D94&lt;13),ROUNDDOWN(46.0849*(13-D94)^1.81,0),"0")</f>
        <v>278</v>
      </c>
      <c r="F94" s="25">
        <v>3.37</v>
      </c>
      <c r="G94" s="17">
        <f>IF(AND(F94&gt;2.2,F94&lt;9),ROUNDDOWN(0.188807*((F94*100)-210)^1.41,0),"0")</f>
        <v>174</v>
      </c>
      <c r="H94" s="27">
        <v>6.67</v>
      </c>
      <c r="I94" s="18">
        <f>IF(AND(H94&gt;1.5,H94&lt;23),ROUNDDOWN(56.0211*(H94-1.5)^1.05,0),"0")</f>
        <v>314</v>
      </c>
      <c r="J94" s="19">
        <f>E94+G94+I94</f>
        <v>766</v>
      </c>
      <c r="K94" s="19"/>
      <c r="L94" s="19" t="s">
        <v>11</v>
      </c>
    </row>
    <row r="95" spans="1:13" ht="30" customHeight="1" thickBot="1">
      <c r="A95" s="22">
        <v>4</v>
      </c>
      <c r="B95" s="111" t="s">
        <v>204</v>
      </c>
      <c r="D95" s="23">
        <v>10.48</v>
      </c>
      <c r="E95" s="15">
        <f>IF(AND(D95&gt;6,D95&lt;13),ROUNDDOWN(46.0849*(13-D95)^1.81,0),"0")</f>
        <v>245</v>
      </c>
      <c r="F95" s="25">
        <v>3.13</v>
      </c>
      <c r="G95" s="17">
        <f>IF(AND(F95&gt;2.2,F95&lt;9),ROUNDDOWN(0.188807*((F95*100)-210)^1.41,0),"0")</f>
        <v>130</v>
      </c>
      <c r="H95" s="27">
        <v>5.2</v>
      </c>
      <c r="I95" s="18">
        <f>IF(AND(H95&gt;1.5,H95&lt;23),ROUNDDOWN(56.0211*(H95-1.5)^1.05,0),"0")</f>
        <v>221</v>
      </c>
      <c r="J95" s="19">
        <f>E95+G95+I95</f>
        <v>596</v>
      </c>
      <c r="K95" s="19"/>
      <c r="L95" s="87" t="s">
        <v>40</v>
      </c>
      <c r="M95" s="31">
        <f>J92+J93+J94+J95+M92</f>
        <v>3666</v>
      </c>
    </row>
    <row r="96" spans="1:13" ht="30" customHeight="1" thickBot="1">
      <c r="A96" s="32">
        <v>5</v>
      </c>
      <c r="B96" s="33"/>
      <c r="C96" s="33"/>
      <c r="D96" s="34"/>
      <c r="E96" s="15" t="str">
        <f>IF(AND(D96&gt;6,D96&lt;13),ROUNDDOWN(46.0849*(13-D96)^1.81,0),"0")</f>
        <v>0</v>
      </c>
      <c r="F96" s="36"/>
      <c r="G96" s="17" t="str">
        <f>IF(AND(F96&gt;2.2,F96&lt;9),ROUNDDOWN(0.188807*((F96*100)-210)^1.41,0),"0")</f>
        <v>0</v>
      </c>
      <c r="H96" s="38"/>
      <c r="I96" s="18" t="str">
        <f>IF(AND(H96&gt;1.5,H96&lt;23),ROUNDDOWN(56.0211*(H96-1.5)^1.05,0),"0")</f>
        <v>0</v>
      </c>
      <c r="J96" s="19">
        <f>E96+G96+I96</f>
        <v>0</v>
      </c>
      <c r="K96" s="19"/>
      <c r="L96" s="19"/>
      <c r="M96" s="40"/>
    </row>
    <row r="97" spans="1:13" ht="15.75" thickBot="1"/>
    <row r="98" spans="1:13" ht="54.95" customHeight="1" thickBot="1">
      <c r="A98" s="86"/>
      <c r="B98" s="109" t="s">
        <v>210</v>
      </c>
      <c r="C98" s="4"/>
      <c r="D98" s="4"/>
      <c r="E98" s="4"/>
      <c r="F98" s="4" t="s">
        <v>1</v>
      </c>
      <c r="G98" s="112">
        <v>17</v>
      </c>
      <c r="H98" s="5" t="s">
        <v>104</v>
      </c>
      <c r="I98" s="6"/>
      <c r="J98" s="6"/>
      <c r="K98" s="6"/>
      <c r="L98" s="6"/>
      <c r="M98" s="7">
        <v>13</v>
      </c>
    </row>
    <row r="99" spans="1:13" ht="21.75" thickBot="1">
      <c r="B99" s="1" t="s">
        <v>2</v>
      </c>
      <c r="C99" s="1" t="s">
        <v>3</v>
      </c>
      <c r="D99" s="8" t="s">
        <v>72</v>
      </c>
      <c r="E99" s="6" t="s">
        <v>5</v>
      </c>
      <c r="F99" s="8" t="s">
        <v>6</v>
      </c>
      <c r="G99" s="6" t="s">
        <v>5</v>
      </c>
      <c r="H99" s="9" t="s">
        <v>73</v>
      </c>
      <c r="I99" s="6" t="s">
        <v>5</v>
      </c>
      <c r="J99" s="10" t="s">
        <v>8</v>
      </c>
      <c r="K99" s="10"/>
      <c r="L99" s="11" t="s">
        <v>9</v>
      </c>
      <c r="M99" s="6" t="s">
        <v>5</v>
      </c>
    </row>
    <row r="100" spans="1:13" ht="30" customHeight="1" thickBot="1">
      <c r="A100" s="12">
        <v>1</v>
      </c>
      <c r="B100" s="121" t="s">
        <v>211</v>
      </c>
      <c r="C100" s="13">
        <v>2007</v>
      </c>
      <c r="D100" s="14">
        <v>9.26</v>
      </c>
      <c r="E100" s="15">
        <f>IF(AND(D100&gt;6,D100&lt;13),ROUNDDOWN(46.0849*(13-D100)^1.81,0),"0")</f>
        <v>501</v>
      </c>
      <c r="F100" s="16">
        <v>3.65</v>
      </c>
      <c r="G100" s="17">
        <f>IF(AND(F100&gt;2.2,F100&lt;9),ROUNDDOWN(0.188807*((F100*100)-210)^1.41,0),"0")</f>
        <v>231</v>
      </c>
      <c r="H100" s="16">
        <v>6.6</v>
      </c>
      <c r="I100" s="18">
        <f>IF(AND(H100&gt;1.5,H100&lt;23),ROUNDDOWN(56.0211*(H100-1.5)^1.05,0),"0")</f>
        <v>309</v>
      </c>
      <c r="J100" s="19">
        <f>E100+G100+I100</f>
        <v>1041</v>
      </c>
      <c r="K100" s="19"/>
      <c r="L100" s="20">
        <v>103.45</v>
      </c>
      <c r="M100" s="21">
        <f>IF(AND(L100&gt;60,L100&lt;185),ROUNDDOWN(0.19889*(185-L100)^1.88,0),"0")</f>
        <v>779</v>
      </c>
    </row>
    <row r="101" spans="1:13" ht="30" customHeight="1" thickBot="1">
      <c r="A101" s="22">
        <v>2</v>
      </c>
      <c r="B101" s="111" t="s">
        <v>55</v>
      </c>
      <c r="C101" s="1">
        <v>2008</v>
      </c>
      <c r="D101" s="23">
        <v>10.01</v>
      </c>
      <c r="E101" s="15">
        <f>IF(AND(D101&gt;6,D101&lt;13),ROUNDDOWN(46.0849*(13-D101)^1.81,0),"0")</f>
        <v>334</v>
      </c>
      <c r="F101" s="25">
        <v>2.2999999999999998</v>
      </c>
      <c r="G101" s="17">
        <f>IF(AND(F101&gt;2.2,F101&lt;9),ROUNDDOWN(0.188807*((F101*100)-210)^1.41,0),"0")</f>
        <v>12</v>
      </c>
      <c r="H101" s="27">
        <v>8.11</v>
      </c>
      <c r="I101" s="18">
        <f>IF(AND(H101&gt;1.5,H101&lt;23),ROUNDDOWN(56.0211*(H101-1.5)^1.05,0),"0")</f>
        <v>406</v>
      </c>
      <c r="J101" s="19">
        <f>E101+G101+I101</f>
        <v>752</v>
      </c>
      <c r="K101" s="19"/>
      <c r="L101" s="19"/>
    </row>
    <row r="102" spans="1:13" ht="30" customHeight="1" thickBot="1">
      <c r="A102" s="22">
        <v>3</v>
      </c>
      <c r="B102" s="111" t="s">
        <v>56</v>
      </c>
      <c r="C102" s="1">
        <v>2008</v>
      </c>
      <c r="D102" s="23">
        <v>11.05</v>
      </c>
      <c r="E102" s="15">
        <f>IF(AND(D102&gt;6,D102&lt;13),ROUNDDOWN(46.0849*(13-D102)^1.81,0),"0")</f>
        <v>154</v>
      </c>
      <c r="F102" s="25">
        <v>2.88</v>
      </c>
      <c r="G102" s="17">
        <f>IF(AND(F102&gt;2.2,F102&lt;9),ROUNDDOWN(0.188807*((F102*100)-210)^1.41,0),"0")</f>
        <v>87</v>
      </c>
      <c r="H102" s="27">
        <v>5.49</v>
      </c>
      <c r="I102" s="18">
        <f>IF(AND(H102&gt;1.5,H102&lt;23),ROUNDDOWN(56.0211*(H102-1.5)^1.05,0),"0")</f>
        <v>239</v>
      </c>
      <c r="J102" s="19">
        <f>E102+G102+I102</f>
        <v>480</v>
      </c>
      <c r="K102" s="19"/>
      <c r="L102" s="19" t="s">
        <v>11</v>
      </c>
    </row>
    <row r="103" spans="1:13" ht="30" customHeight="1" thickBot="1">
      <c r="A103" s="22">
        <v>4</v>
      </c>
      <c r="B103" s="111" t="s">
        <v>61</v>
      </c>
      <c r="C103" s="1">
        <v>2009</v>
      </c>
      <c r="D103" s="23">
        <v>10.61</v>
      </c>
      <c r="E103" s="15">
        <f>IF(AND(D103&gt;6,D103&lt;13),ROUNDDOWN(46.0849*(13-D103)^1.81,0),"0")</f>
        <v>223</v>
      </c>
      <c r="F103" s="25">
        <v>2.91</v>
      </c>
      <c r="G103" s="17">
        <f>IF(AND(F103&gt;2.2,F103&lt;9),ROUNDDOWN(0.188807*((F103*100)-210)^1.41,0),"0")</f>
        <v>92</v>
      </c>
      <c r="H103" s="27">
        <v>4.55</v>
      </c>
      <c r="I103" s="18">
        <f>IF(AND(H103&gt;1.5,H103&lt;23),ROUNDDOWN(56.0211*(H103-1.5)^1.05,0),"0")</f>
        <v>180</v>
      </c>
      <c r="J103" s="19">
        <f>E103+G103+I103</f>
        <v>495</v>
      </c>
      <c r="K103" s="19"/>
      <c r="L103" s="87" t="s">
        <v>42</v>
      </c>
      <c r="M103" s="31">
        <f>J100+J101+J102+J103+M100</f>
        <v>3547</v>
      </c>
    </row>
    <row r="104" spans="1:13" ht="30" customHeight="1" thickBot="1">
      <c r="A104" s="32">
        <v>5</v>
      </c>
      <c r="B104" s="119"/>
      <c r="C104" s="33"/>
      <c r="D104" s="34"/>
      <c r="E104" s="15" t="str">
        <f>IF(AND(D104&gt;6,D104&lt;13),ROUNDDOWN(46.0849*(13-D104)^1.81,0),"0")</f>
        <v>0</v>
      </c>
      <c r="F104" s="36"/>
      <c r="G104" s="17" t="str">
        <f>IF(AND(F104&gt;2.2,F104&lt;9),ROUNDDOWN(0.188807*((F104*100)-210)^1.41,0),"0")</f>
        <v>0</v>
      </c>
      <c r="H104" s="38"/>
      <c r="I104" s="18" t="str">
        <f>IF(AND(H104&gt;1.5,H104&lt;23),ROUNDDOWN(56.0211*(H104-1.5)^1.05,0),"0")</f>
        <v>0</v>
      </c>
      <c r="J104" s="19">
        <f>E104+G104+I104</f>
        <v>0</v>
      </c>
      <c r="K104" s="19"/>
      <c r="L104" s="19"/>
      <c r="M104" s="40"/>
    </row>
    <row r="105" spans="1:13" ht="15.75" thickBot="1"/>
    <row r="106" spans="1:13" ht="54.95" customHeight="1" thickBot="1">
      <c r="A106" s="86"/>
      <c r="B106" s="109" t="s">
        <v>206</v>
      </c>
      <c r="C106" s="4"/>
      <c r="D106" s="4"/>
      <c r="E106" s="4"/>
      <c r="F106" s="4" t="s">
        <v>1</v>
      </c>
      <c r="G106" s="112">
        <v>15</v>
      </c>
      <c r="H106" s="5" t="s">
        <v>104</v>
      </c>
      <c r="I106" s="6"/>
      <c r="J106" s="6"/>
      <c r="K106" s="6"/>
      <c r="L106" s="6"/>
      <c r="M106" s="7">
        <v>14</v>
      </c>
    </row>
    <row r="107" spans="1:13" ht="21.75" thickBot="1">
      <c r="B107" s="1" t="s">
        <v>2</v>
      </c>
      <c r="C107" s="1" t="s">
        <v>3</v>
      </c>
      <c r="D107" s="8" t="s">
        <v>72</v>
      </c>
      <c r="E107" s="6" t="s">
        <v>5</v>
      </c>
      <c r="F107" s="8" t="s">
        <v>6</v>
      </c>
      <c r="G107" s="6" t="s">
        <v>5</v>
      </c>
      <c r="H107" s="9" t="s">
        <v>73</v>
      </c>
      <c r="I107" s="6" t="s">
        <v>5</v>
      </c>
      <c r="J107" s="10" t="s">
        <v>8</v>
      </c>
      <c r="K107" s="10"/>
      <c r="L107" s="11" t="s">
        <v>9</v>
      </c>
      <c r="M107" s="6" t="s">
        <v>5</v>
      </c>
    </row>
    <row r="108" spans="1:13" ht="30" customHeight="1" thickBot="1">
      <c r="A108" s="12">
        <v>1</v>
      </c>
      <c r="B108" s="121" t="s">
        <v>312</v>
      </c>
      <c r="C108" s="13"/>
      <c r="D108" s="14">
        <v>10.23</v>
      </c>
      <c r="E108" s="15">
        <f>IF(AND(D108&gt;6,D108&lt;13),ROUNDDOWN(46.0849*(13-D108)^1.81,0),"0")</f>
        <v>291</v>
      </c>
      <c r="F108" s="16">
        <v>3.06</v>
      </c>
      <c r="G108" s="17">
        <f>IF(AND(F108&gt;2.2,F108&lt;9),ROUNDDOWN(0.188807*((F108*100)-210)^1.41,0),"0")</f>
        <v>117</v>
      </c>
      <c r="H108" s="16">
        <v>5.0599999999999996</v>
      </c>
      <c r="I108" s="18">
        <f>IF(AND(H108&gt;1.5,H108&lt;23),ROUNDDOWN(56.0211*(H108-1.5)^1.05,0),"0")</f>
        <v>212</v>
      </c>
      <c r="J108" s="19">
        <f>E108+G108+I108</f>
        <v>620</v>
      </c>
      <c r="K108" s="19"/>
      <c r="L108" s="20">
        <v>106.72</v>
      </c>
      <c r="M108" s="21">
        <f>IF(AND(L108&gt;60,L108&lt;185),ROUNDDOWN(0.19889*(185-L108)^1.88,0),"0")</f>
        <v>722</v>
      </c>
    </row>
    <row r="109" spans="1:13" ht="30" customHeight="1" thickBot="1">
      <c r="A109" s="22">
        <v>2</v>
      </c>
      <c r="B109" s="111" t="s">
        <v>207</v>
      </c>
      <c r="D109" s="23">
        <v>10.72</v>
      </c>
      <c r="E109" s="15">
        <f>IF(AND(D109&gt;6,D109&lt;13),ROUNDDOWN(46.0849*(13-D109)^1.81,0),"0")</f>
        <v>204</v>
      </c>
      <c r="F109" s="25">
        <v>3.27</v>
      </c>
      <c r="G109" s="17">
        <f>IF(AND(F109&gt;2.2,F109&lt;9),ROUNDDOWN(0.188807*((F109*100)-210)^1.41,0),"0")</f>
        <v>155</v>
      </c>
      <c r="H109" s="27">
        <v>5.65</v>
      </c>
      <c r="I109" s="18">
        <f>IF(AND(H109&gt;1.5,H109&lt;23),ROUNDDOWN(56.0211*(H109-1.5)^1.05,0),"0")</f>
        <v>249</v>
      </c>
      <c r="J109" s="19">
        <f>E109+G109+I109</f>
        <v>608</v>
      </c>
      <c r="K109" s="19"/>
      <c r="L109" s="19"/>
    </row>
    <row r="110" spans="1:13" ht="30" customHeight="1" thickBot="1">
      <c r="A110" s="22">
        <v>3</v>
      </c>
      <c r="B110" s="111" t="s">
        <v>208</v>
      </c>
      <c r="D110" s="23">
        <v>11.09</v>
      </c>
      <c r="E110" s="15">
        <f>IF(AND(D110&gt;6,D110&lt;13),ROUNDDOWN(46.0849*(13-D110)^1.81,0),"0")</f>
        <v>148</v>
      </c>
      <c r="F110" s="25">
        <v>3.07</v>
      </c>
      <c r="G110" s="17">
        <f>IF(AND(F110&gt;2.2,F110&lt;9),ROUNDDOWN(0.188807*((F110*100)-210)^1.41,0),"0")</f>
        <v>119</v>
      </c>
      <c r="H110" s="27">
        <v>4.12</v>
      </c>
      <c r="I110" s="18">
        <f>IF(AND(H110&gt;1.5,H110&lt;23),ROUNDDOWN(56.0211*(H110-1.5)^1.05,0),"0")</f>
        <v>154</v>
      </c>
      <c r="J110" s="19">
        <f>E110+G110+I110</f>
        <v>421</v>
      </c>
      <c r="K110" s="19"/>
      <c r="L110" s="19" t="s">
        <v>11</v>
      </c>
    </row>
    <row r="111" spans="1:13" ht="30" customHeight="1" thickBot="1">
      <c r="A111" s="22">
        <v>4</v>
      </c>
      <c r="B111" s="111" t="s">
        <v>209</v>
      </c>
      <c r="D111" s="23">
        <v>9.82</v>
      </c>
      <c r="E111" s="15">
        <f>IF(AND(D111&gt;6,D111&lt;13),ROUNDDOWN(46.0849*(13-D111)^1.81,0),"0")</f>
        <v>374</v>
      </c>
      <c r="F111" s="25">
        <v>3.38</v>
      </c>
      <c r="G111" s="17">
        <f>IF(AND(F111&gt;2.2,F111&lt;9),ROUNDDOWN(0.188807*((F111*100)-210)^1.41,0),"0")</f>
        <v>176</v>
      </c>
      <c r="H111" s="27">
        <v>6.19</v>
      </c>
      <c r="I111" s="18">
        <f>IF(AND(H111&gt;1.5,H111&lt;23),ROUNDDOWN(56.0211*(H111-1.5)^1.05,0),"0")</f>
        <v>283</v>
      </c>
      <c r="J111" s="19">
        <f>E111+G111+I111</f>
        <v>833</v>
      </c>
      <c r="K111" s="19"/>
      <c r="L111" s="87" t="s">
        <v>43</v>
      </c>
      <c r="M111" s="31">
        <f>J108+J109+J110+J111+M108</f>
        <v>3204</v>
      </c>
    </row>
    <row r="112" spans="1:13" ht="30" customHeight="1" thickBot="1">
      <c r="A112" s="32">
        <v>5</v>
      </c>
      <c r="B112" s="33"/>
      <c r="C112" s="33"/>
      <c r="D112" s="34"/>
      <c r="E112" s="15" t="str">
        <f>IF(AND(D112&gt;6,D112&lt;13),ROUNDDOWN(46.0849*(13-D112)^1.81,0),"0")</f>
        <v>0</v>
      </c>
      <c r="F112" s="36"/>
      <c r="G112" s="17" t="str">
        <f>IF(AND(F112&gt;2.2,F112&lt;9),ROUNDDOWN(0.188807*((F112*100)-210)^1.41,0),"0")</f>
        <v>0</v>
      </c>
      <c r="H112" s="38"/>
      <c r="I112" s="18" t="str">
        <f>IF(AND(H112&gt;1.5,H112&lt;23),ROUNDDOWN(56.0211*(H112-1.5)^1.05,0),"0")</f>
        <v>0</v>
      </c>
      <c r="J112" s="19">
        <f>E112+G112+I112</f>
        <v>0</v>
      </c>
      <c r="K112" s="19"/>
      <c r="L112" s="19"/>
      <c r="M112" s="40"/>
    </row>
    <row r="113" spans="1:13" ht="15.75" thickBot="1"/>
    <row r="114" spans="1:13" ht="54.95" customHeight="1" thickBot="1">
      <c r="A114" s="86"/>
      <c r="B114" s="109" t="s">
        <v>212</v>
      </c>
      <c r="C114" s="4"/>
      <c r="D114" s="4"/>
      <c r="E114" s="4"/>
      <c r="F114" s="4" t="s">
        <v>1</v>
      </c>
      <c r="G114" s="112">
        <v>7</v>
      </c>
      <c r="H114" s="5" t="s">
        <v>104</v>
      </c>
      <c r="I114" s="6"/>
      <c r="J114" s="6"/>
      <c r="K114" s="6"/>
      <c r="L114" s="6"/>
      <c r="M114" s="7">
        <v>15</v>
      </c>
    </row>
    <row r="115" spans="1:13" ht="21.75" thickBot="1">
      <c r="B115" s="1" t="s">
        <v>2</v>
      </c>
      <c r="C115" s="1" t="s">
        <v>3</v>
      </c>
      <c r="D115" s="8" t="s">
        <v>72</v>
      </c>
      <c r="E115" s="6" t="s">
        <v>5</v>
      </c>
      <c r="F115" s="8" t="s">
        <v>6</v>
      </c>
      <c r="G115" s="6" t="s">
        <v>5</v>
      </c>
      <c r="H115" s="9" t="s">
        <v>73</v>
      </c>
      <c r="I115" s="6" t="s">
        <v>5</v>
      </c>
      <c r="J115" s="10" t="s">
        <v>8</v>
      </c>
      <c r="K115" s="10"/>
      <c r="L115" s="11" t="s">
        <v>9</v>
      </c>
      <c r="M115" s="6" t="s">
        <v>5</v>
      </c>
    </row>
    <row r="116" spans="1:13" ht="30" customHeight="1" thickBot="1">
      <c r="A116" s="12">
        <v>1</v>
      </c>
      <c r="B116" s="121" t="s">
        <v>185</v>
      </c>
      <c r="C116" s="13">
        <v>2008</v>
      </c>
      <c r="D116" s="14">
        <v>10.91</v>
      </c>
      <c r="E116" s="15">
        <f>IF(AND(D116&gt;6,D116&lt;13),ROUNDDOWN(46.0849*(13-D116)^1.81,0),"0")</f>
        <v>174</v>
      </c>
      <c r="F116" s="16">
        <v>2.57</v>
      </c>
      <c r="G116" s="17">
        <f>IF(AND(F116&gt;2.2,F116&lt;9),ROUNDDOWN(0.188807*((F116*100)-210)^1.41,0),"0")</f>
        <v>43</v>
      </c>
      <c r="H116" s="16">
        <v>4.22</v>
      </c>
      <c r="I116" s="18">
        <f>IF(AND(H116&gt;1.5,H116&lt;23),ROUNDDOWN(56.0211*(H116-1.5)^1.05,0),"0")</f>
        <v>160</v>
      </c>
      <c r="J116" s="19">
        <f>E116+G116+I116</f>
        <v>377</v>
      </c>
      <c r="K116" s="19"/>
      <c r="L116" s="20">
        <v>100.06</v>
      </c>
      <c r="M116" s="21">
        <f>IF(AND(L116&gt;60,L116&lt;185),ROUNDDOWN(0.19889*(185-L116)^1.88,0),"0")</f>
        <v>842</v>
      </c>
    </row>
    <row r="117" spans="1:13" ht="30" customHeight="1" thickBot="1">
      <c r="A117" s="22">
        <v>2</v>
      </c>
      <c r="B117" s="111" t="s">
        <v>186</v>
      </c>
      <c r="C117" s="1">
        <v>2008</v>
      </c>
      <c r="D117" s="23">
        <v>10.17</v>
      </c>
      <c r="E117" s="15">
        <f>IF(AND(D117&gt;6,D117&lt;13),ROUNDDOWN(46.0849*(13-D117)^1.81,0),"0")</f>
        <v>302</v>
      </c>
      <c r="F117" s="25">
        <v>2.73</v>
      </c>
      <c r="G117" s="17">
        <f>IF(AND(F117&gt;2.2,F117&lt;9),ROUNDDOWN(0.188807*((F117*100)-210)^1.41,0),"0")</f>
        <v>65</v>
      </c>
      <c r="H117" s="27">
        <v>4.58</v>
      </c>
      <c r="I117" s="18">
        <f>IF(AND(H117&gt;1.5,H117&lt;23),ROUNDDOWN(56.0211*(H117-1.5)^1.05,0),"0")</f>
        <v>182</v>
      </c>
      <c r="J117" s="19">
        <f>E117+G117+I117</f>
        <v>549</v>
      </c>
      <c r="K117" s="19"/>
      <c r="L117" s="19"/>
    </row>
    <row r="118" spans="1:13" ht="30" customHeight="1" thickBot="1">
      <c r="A118" s="22">
        <v>3</v>
      </c>
      <c r="B118" s="111" t="s">
        <v>53</v>
      </c>
      <c r="C118" s="1">
        <v>2008</v>
      </c>
      <c r="D118" s="23">
        <v>10.4</v>
      </c>
      <c r="E118" s="15">
        <f>IF(AND(D118&gt;6,D118&lt;13),ROUNDDOWN(46.0849*(13-D118)^1.81,0),"0")</f>
        <v>259</v>
      </c>
      <c r="F118" s="25">
        <v>3.44</v>
      </c>
      <c r="G118" s="17">
        <f>IF(AND(F118&gt;2.2,F118&lt;9),ROUNDDOWN(0.188807*((F118*100)-210)^1.41,0),"0")</f>
        <v>188</v>
      </c>
      <c r="H118" s="27">
        <v>5.69</v>
      </c>
      <c r="I118" s="18">
        <f>IF(AND(H118&gt;1.5,H118&lt;23),ROUNDDOWN(56.0211*(H118-1.5)^1.05,0),"0")</f>
        <v>252</v>
      </c>
      <c r="J118" s="19">
        <f>E118+G118+I118</f>
        <v>699</v>
      </c>
      <c r="K118" s="19"/>
      <c r="L118" s="19" t="s">
        <v>11</v>
      </c>
    </row>
    <row r="119" spans="1:13" ht="30" customHeight="1" thickBot="1">
      <c r="A119" s="22">
        <v>4</v>
      </c>
      <c r="B119" s="111" t="s">
        <v>187</v>
      </c>
      <c r="C119" s="1">
        <v>2008</v>
      </c>
      <c r="D119" s="139">
        <v>9.6</v>
      </c>
      <c r="E119" s="15">
        <f>IF(AND(D119&gt;6,D119&lt;13),ROUNDDOWN(46.0849*(13-D119)^1.81,0),"0")</f>
        <v>422</v>
      </c>
      <c r="F119" s="25"/>
      <c r="G119" s="17" t="str">
        <f>IF(AND(F119&gt;2.2,F119&lt;9),ROUNDDOWN(0.188807*((F119*100)-210)^1.41,0),"0")</f>
        <v>0</v>
      </c>
      <c r="H119" s="27">
        <v>5.07</v>
      </c>
      <c r="I119" s="18">
        <f>IF(AND(H119&gt;1.5,H119&lt;23),ROUNDDOWN(56.0211*(H119-1.5)^1.05,0),"0")</f>
        <v>213</v>
      </c>
      <c r="J119" s="19">
        <f>E119+G119+I119</f>
        <v>635</v>
      </c>
      <c r="K119" s="19"/>
      <c r="L119" s="87" t="s">
        <v>63</v>
      </c>
      <c r="M119" s="31">
        <f>J116+J117+J118+J119+M116</f>
        <v>3102</v>
      </c>
    </row>
    <row r="120" spans="1:13" ht="30" customHeight="1" thickBot="1">
      <c r="A120" s="32">
        <v>5</v>
      </c>
      <c r="B120" s="33"/>
      <c r="C120" s="33"/>
      <c r="D120" s="34"/>
      <c r="E120" s="15" t="str">
        <f>IF(AND(D120&gt;6,D120&lt;13),ROUNDDOWN(46.0849*(13-D120)^1.81,0),"0")</f>
        <v>0</v>
      </c>
      <c r="F120" s="36"/>
      <c r="G120" s="17" t="str">
        <f>IF(AND(F120&gt;2.2,F120&lt;9),ROUNDDOWN(0.188807*((F120*100)-210)^1.41,0),"0")</f>
        <v>0</v>
      </c>
      <c r="H120" s="38"/>
      <c r="I120" s="18" t="str">
        <f>IF(AND(H120&gt;1.5,H120&lt;23),ROUNDDOWN(56.0211*(H120-1.5)^1.05,0),"0")</f>
        <v>0</v>
      </c>
      <c r="J120" s="19">
        <f>E120+G120+I120</f>
        <v>0</v>
      </c>
      <c r="K120" s="19"/>
      <c r="L120" s="19"/>
      <c r="M120" s="40"/>
    </row>
    <row r="121" spans="1:13" ht="15.75" thickBot="1"/>
    <row r="122" spans="1:13" ht="54.95" customHeight="1" thickBot="1">
      <c r="A122" s="86"/>
      <c r="B122" s="109" t="s">
        <v>66</v>
      </c>
      <c r="C122" s="4"/>
      <c r="D122" s="4"/>
      <c r="E122" s="4"/>
      <c r="F122" s="4" t="s">
        <v>1</v>
      </c>
      <c r="G122" s="112">
        <v>5</v>
      </c>
      <c r="H122" s="5" t="s">
        <v>104</v>
      </c>
      <c r="I122" s="6"/>
      <c r="J122" s="6"/>
      <c r="K122" s="6"/>
      <c r="L122" s="6"/>
      <c r="M122" s="7">
        <v>16</v>
      </c>
    </row>
    <row r="123" spans="1:13" ht="21.95" customHeight="1" thickBot="1">
      <c r="B123" s="1" t="s">
        <v>2</v>
      </c>
      <c r="C123" s="1" t="s">
        <v>3</v>
      </c>
      <c r="D123" s="8" t="s">
        <v>72</v>
      </c>
      <c r="E123" s="6" t="s">
        <v>5</v>
      </c>
      <c r="F123" s="8" t="s">
        <v>6</v>
      </c>
      <c r="G123" s="6" t="s">
        <v>5</v>
      </c>
      <c r="H123" s="9" t="s">
        <v>73</v>
      </c>
      <c r="I123" s="6" t="s">
        <v>5</v>
      </c>
      <c r="J123" s="10" t="s">
        <v>8</v>
      </c>
      <c r="K123" s="10"/>
      <c r="L123" s="11" t="s">
        <v>9</v>
      </c>
      <c r="M123" s="6" t="s">
        <v>5</v>
      </c>
    </row>
    <row r="124" spans="1:13" ht="30" customHeight="1" thickBot="1">
      <c r="A124" s="12">
        <v>1</v>
      </c>
      <c r="B124" s="121" t="s">
        <v>179</v>
      </c>
      <c r="C124" s="13">
        <v>2007</v>
      </c>
      <c r="D124" s="14">
        <v>9.86</v>
      </c>
      <c r="E124" s="15">
        <f>IF(AND(D124&gt;6,D124&lt;13),ROUNDDOWN(46.0849*(13-D124)^1.81,0),"0")</f>
        <v>365</v>
      </c>
      <c r="F124" s="16">
        <v>3.59</v>
      </c>
      <c r="G124" s="17">
        <f>IF(AND(F124&gt;2.2,F124&lt;9),ROUNDDOWN(0.188807*((F124*100)-210)^1.41,0),"0")</f>
        <v>218</v>
      </c>
      <c r="H124" s="16">
        <v>6.08</v>
      </c>
      <c r="I124" s="18">
        <f>IF(AND(H124&gt;1.5,H124&lt;23),ROUNDDOWN(56.0211*(H124-1.5)^1.05,0),"0")</f>
        <v>276</v>
      </c>
      <c r="J124" s="19">
        <f>E124+G124+I124</f>
        <v>859</v>
      </c>
      <c r="K124" s="19"/>
      <c r="L124" s="20"/>
      <c r="M124" s="21" t="str">
        <f>IF(AND(L124&gt;60,L124&lt;185),ROUNDDOWN(0.19889*(185-L124)^1.88,0),"0")</f>
        <v>0</v>
      </c>
    </row>
    <row r="125" spans="1:13" ht="30" customHeight="1" thickBot="1">
      <c r="A125" s="22">
        <v>2</v>
      </c>
      <c r="B125" s="111" t="s">
        <v>89</v>
      </c>
      <c r="C125" s="1">
        <v>2007</v>
      </c>
      <c r="D125" s="23">
        <v>9.3800000000000008</v>
      </c>
      <c r="E125" s="15">
        <f>IF(AND(D125&gt;6,D125&lt;13),ROUNDDOWN(46.0849*(13-D125)^1.81,0),"0")</f>
        <v>472</v>
      </c>
      <c r="F125" s="25">
        <v>3.59</v>
      </c>
      <c r="G125" s="17">
        <f>IF(AND(F125&gt;2.2,F125&lt;9),ROUNDDOWN(0.188807*((F125*100)-210)^1.41,0),"0")</f>
        <v>218</v>
      </c>
      <c r="H125" s="27">
        <v>6.75</v>
      </c>
      <c r="I125" s="18">
        <f>IF(AND(H125&gt;1.5,H125&lt;23),ROUNDDOWN(56.0211*(H125-1.5)^1.05,0),"0")</f>
        <v>319</v>
      </c>
      <c r="J125" s="19">
        <f>E125+G125+I125</f>
        <v>1009</v>
      </c>
      <c r="K125" s="19"/>
      <c r="L125" s="19"/>
    </row>
    <row r="126" spans="1:13" ht="30" customHeight="1" thickBot="1">
      <c r="A126" s="22">
        <v>3</v>
      </c>
      <c r="B126" s="111" t="s">
        <v>94</v>
      </c>
      <c r="C126" s="1">
        <v>2007</v>
      </c>
      <c r="D126" s="23">
        <v>9.8699999999999992</v>
      </c>
      <c r="E126" s="15">
        <f>IF(AND(D126&gt;6,D126&lt;13),ROUNDDOWN(46.0849*(13-D126)^1.81,0),"0")</f>
        <v>363</v>
      </c>
      <c r="F126" s="25">
        <v>3.38</v>
      </c>
      <c r="G126" s="17">
        <f>IF(AND(F126&gt;2.2,F126&lt;9),ROUNDDOWN(0.188807*((F126*100)-210)^1.41,0),"0")</f>
        <v>176</v>
      </c>
      <c r="H126" s="27">
        <v>5.23</v>
      </c>
      <c r="I126" s="18">
        <f>IF(AND(H126&gt;1.5,H126&lt;23),ROUNDDOWN(56.0211*(H126-1.5)^1.05,0),"0")</f>
        <v>223</v>
      </c>
      <c r="J126" s="19">
        <f>E126+G126+I126</f>
        <v>762</v>
      </c>
      <c r="K126" s="19"/>
      <c r="L126" s="19" t="s">
        <v>11</v>
      </c>
    </row>
    <row r="127" spans="1:13" ht="30" customHeight="1" thickBot="1">
      <c r="A127" s="22">
        <v>4</v>
      </c>
      <c r="D127" s="23"/>
      <c r="E127" s="15" t="str">
        <f>IF(AND(D127&gt;6,D127&lt;13),ROUNDDOWN(46.0849*(13-D127)^1.81,0),"0")</f>
        <v>0</v>
      </c>
      <c r="F127" s="25"/>
      <c r="G127" s="17" t="str">
        <f>IF(AND(F127&gt;2.2,F127&lt;9),ROUNDDOWN(0.188807*((F127*100)-210)^1.41,0),"0")</f>
        <v>0</v>
      </c>
      <c r="H127" s="27"/>
      <c r="I127" s="18" t="str">
        <f>IF(AND(H127&gt;1.5,H127&lt;23),ROUNDDOWN(56.0211*(H127-1.5)^1.05,0),"0")</f>
        <v>0</v>
      </c>
      <c r="J127" s="19">
        <f>E127+G127+I127</f>
        <v>0</v>
      </c>
      <c r="K127" s="19"/>
      <c r="L127" s="87" t="s">
        <v>65</v>
      </c>
      <c r="M127" s="31">
        <f>J124+J125+J126+J127+M124</f>
        <v>2630</v>
      </c>
    </row>
    <row r="128" spans="1:13" ht="30" customHeight="1" thickBot="1">
      <c r="A128" s="32">
        <v>5</v>
      </c>
      <c r="B128" s="33"/>
      <c r="C128" s="33"/>
      <c r="D128" s="34"/>
      <c r="E128" s="15" t="str">
        <f>IF(AND(D128&gt;6,D128&lt;13),ROUNDDOWN(46.0849*(13-D128)^1.81,0),"0")</f>
        <v>0</v>
      </c>
      <c r="F128" s="36"/>
      <c r="G128" s="17" t="str">
        <f>IF(AND(F128&gt;2.2,F128&lt;9),ROUNDDOWN(0.188807*((F128*100)-210)^1.41,0),"0")</f>
        <v>0</v>
      </c>
      <c r="H128" s="38"/>
      <c r="I128" s="18" t="str">
        <f>IF(AND(H128&gt;1.5,H128&lt;23),ROUNDDOWN(56.0211*(H128-1.5)^1.05,0),"0")</f>
        <v>0</v>
      </c>
      <c r="J128" s="19">
        <f>E128+G128+I128</f>
        <v>0</v>
      </c>
      <c r="K128" s="19"/>
      <c r="L128" s="19"/>
      <c r="M128" s="40"/>
    </row>
    <row r="130" spans="1:3" ht="54.95" customHeight="1"/>
    <row r="131" spans="1:3">
      <c r="B131" s="111" t="s">
        <v>99</v>
      </c>
      <c r="C131" s="111" t="s">
        <v>105</v>
      </c>
    </row>
    <row r="132" spans="1:3">
      <c r="A132" s="1">
        <v>1</v>
      </c>
      <c r="B132" s="1" t="str">
        <f>$B$2</f>
        <v>WROCLAW</v>
      </c>
      <c r="C132" s="1">
        <f>$M$7</f>
        <v>6546</v>
      </c>
    </row>
    <row r="133" spans="1:3">
      <c r="A133" s="1">
        <v>2</v>
      </c>
      <c r="B133" s="1" t="str">
        <f>$B$10</f>
        <v>TJ LIAZ Jbc A</v>
      </c>
      <c r="C133" s="1">
        <f>$M$15</f>
        <v>6108</v>
      </c>
    </row>
    <row r="134" spans="1:3">
      <c r="A134" s="1">
        <v>3</v>
      </c>
      <c r="B134" s="1" t="str">
        <f>$B$18</f>
        <v>AC TJ Jičín A</v>
      </c>
      <c r="C134" s="1">
        <f>$M$23</f>
        <v>6094</v>
      </c>
    </row>
    <row r="135" spans="1:3">
      <c r="A135" s="1">
        <v>4</v>
      </c>
      <c r="B135" s="1" t="str">
        <f>$B$26</f>
        <v>AC Mladá Boleslav A</v>
      </c>
      <c r="C135" s="1">
        <f>$M$31</f>
        <v>5017</v>
      </c>
    </row>
    <row r="136" spans="1:3">
      <c r="A136" s="1">
        <v>5</v>
      </c>
      <c r="B136" s="1" t="str">
        <f>$B$34</f>
        <v>TJ LIAZ Jbc B</v>
      </c>
      <c r="C136" s="1">
        <f>$M$39</f>
        <v>4891</v>
      </c>
    </row>
    <row r="137" spans="1:3">
      <c r="A137" s="1">
        <v>6</v>
      </c>
      <c r="B137" s="1" t="str">
        <f>$B$42</f>
        <v>AC Mladá Boleslav B</v>
      </c>
      <c r="C137" s="1">
        <f>$M$47</f>
        <v>4611</v>
      </c>
    </row>
    <row r="138" spans="1:3">
      <c r="A138" s="1">
        <v>7</v>
      </c>
      <c r="B138" s="1" t="str">
        <f>$B$50</f>
        <v>AC Česká Lípa</v>
      </c>
      <c r="C138" s="1">
        <f>$M$55</f>
        <v>4583</v>
      </c>
    </row>
    <row r="139" spans="1:3">
      <c r="A139" s="1">
        <v>8</v>
      </c>
      <c r="B139" s="1" t="str">
        <f>$B$58</f>
        <v>TJ LIAZ Jbc C</v>
      </c>
      <c r="C139" s="1">
        <f>$M$63</f>
        <v>4483</v>
      </c>
    </row>
    <row r="140" spans="1:3">
      <c r="A140" s="1">
        <v>9</v>
      </c>
      <c r="B140" s="1" t="str">
        <f>$B$66</f>
        <v>AK Semily</v>
      </c>
      <c r="C140" s="1">
        <f>$M$71</f>
        <v>4459</v>
      </c>
    </row>
    <row r="141" spans="1:3">
      <c r="A141" s="1">
        <v>10</v>
      </c>
      <c r="B141" s="1" t="str">
        <f>$B$74</f>
        <v>AC Mladá Boleslav C</v>
      </c>
      <c r="C141" s="1">
        <f>$M$79</f>
        <v>4430</v>
      </c>
    </row>
    <row r="142" spans="1:3">
      <c r="A142" s="1">
        <v>11</v>
      </c>
      <c r="B142" s="1" t="str">
        <f>$B$82</f>
        <v>Spartak Vrchlabí Smola Konstrukce</v>
      </c>
      <c r="C142" s="1">
        <f>$M$87</f>
        <v>3904</v>
      </c>
    </row>
    <row r="143" spans="1:3">
      <c r="A143" s="1">
        <v>12</v>
      </c>
      <c r="B143" s="1" t="str">
        <f>$B$90</f>
        <v>TJ LIAZ Jbc D</v>
      </c>
      <c r="C143" s="1">
        <f>$M$95</f>
        <v>3666</v>
      </c>
    </row>
    <row r="144" spans="1:3">
      <c r="A144" s="1">
        <v>13</v>
      </c>
      <c r="B144" s="1" t="str">
        <f>$B$98</f>
        <v>AC Slovan Lbc A</v>
      </c>
      <c r="C144" s="1">
        <f>$M$103</f>
        <v>3547</v>
      </c>
    </row>
    <row r="145" spans="1:13">
      <c r="A145" s="1">
        <v>14</v>
      </c>
      <c r="B145" s="1" t="str">
        <f>$B$106</f>
        <v>LIAZ JBC E</v>
      </c>
      <c r="C145" s="1">
        <f>$M$111</f>
        <v>3204</v>
      </c>
    </row>
    <row r="146" spans="1:13">
      <c r="A146" s="1">
        <v>15</v>
      </c>
      <c r="B146" s="1" t="str">
        <f>$B$114</f>
        <v>TJ Slovan Varnsdorf</v>
      </c>
      <c r="C146" s="1">
        <f>$M$119</f>
        <v>3102</v>
      </c>
    </row>
    <row r="147" spans="1:13">
      <c r="A147" s="1">
        <v>16</v>
      </c>
      <c r="B147" s="1" t="str">
        <f>$B$122</f>
        <v>AC TJ Jičín B</v>
      </c>
      <c r="C147" s="1">
        <f>$M$127</f>
        <v>2630</v>
      </c>
    </row>
    <row r="150" spans="1:13" ht="46.5">
      <c r="A150" s="54"/>
      <c r="B150" s="88"/>
      <c r="C150" s="75"/>
      <c r="D150" s="75"/>
      <c r="E150" s="75"/>
      <c r="F150" s="75"/>
      <c r="G150" s="89"/>
      <c r="H150" s="90"/>
      <c r="I150" s="75"/>
      <c r="J150" s="75"/>
      <c r="K150" s="75"/>
      <c r="L150" s="75"/>
      <c r="M150" s="91"/>
    </row>
    <row r="151" spans="1:13" ht="21">
      <c r="A151" s="54"/>
      <c r="B151" s="54"/>
      <c r="C151" s="54"/>
      <c r="D151" s="92"/>
      <c r="E151" s="75"/>
      <c r="F151" s="92"/>
      <c r="G151" s="75"/>
      <c r="H151" s="93"/>
      <c r="I151" s="75"/>
      <c r="J151" s="94"/>
      <c r="K151" s="94"/>
      <c r="L151" s="95"/>
      <c r="M151" s="75"/>
    </row>
    <row r="152" spans="1:13" ht="18">
      <c r="A152" s="54"/>
      <c r="B152" s="54"/>
      <c r="C152" s="54"/>
      <c r="D152" s="96"/>
      <c r="E152" s="97"/>
      <c r="F152" s="98"/>
      <c r="G152" s="99"/>
      <c r="H152" s="98"/>
      <c r="I152" s="100"/>
      <c r="J152" s="101"/>
      <c r="K152" s="101"/>
      <c r="L152" s="102"/>
      <c r="M152" s="103"/>
    </row>
    <row r="153" spans="1:13" ht="15.75">
      <c r="A153" s="54"/>
      <c r="B153" s="54"/>
      <c r="C153" s="54"/>
      <c r="D153" s="96"/>
      <c r="E153" s="97"/>
      <c r="F153" s="104"/>
      <c r="G153" s="99"/>
      <c r="H153" s="98"/>
      <c r="I153" s="100"/>
      <c r="J153" s="101"/>
      <c r="K153" s="101"/>
      <c r="L153" s="101"/>
      <c r="M153" s="54"/>
    </row>
    <row r="154" spans="1:13" ht="15.75">
      <c r="A154" s="54"/>
      <c r="B154" s="54"/>
      <c r="C154" s="54"/>
      <c r="D154" s="96"/>
      <c r="E154" s="97"/>
      <c r="F154" s="104"/>
      <c r="G154" s="99"/>
      <c r="H154" s="98"/>
      <c r="I154" s="100"/>
      <c r="J154" s="101"/>
      <c r="K154" s="101"/>
      <c r="L154" s="101"/>
      <c r="M154" s="54"/>
    </row>
    <row r="155" spans="1:13" ht="28.5">
      <c r="A155" s="54"/>
      <c r="B155" s="54"/>
      <c r="C155" s="54"/>
      <c r="D155" s="96"/>
      <c r="E155" s="97"/>
      <c r="F155" s="104"/>
      <c r="G155" s="99"/>
      <c r="H155" s="98"/>
      <c r="I155" s="100"/>
      <c r="J155" s="101"/>
      <c r="K155" s="101"/>
      <c r="L155" s="105"/>
      <c r="M155" s="106"/>
    </row>
    <row r="156" spans="1:13" ht="26.25">
      <c r="A156" s="54"/>
      <c r="B156" s="54"/>
      <c r="C156" s="54"/>
      <c r="D156" s="96"/>
      <c r="E156" s="97"/>
      <c r="F156" s="104"/>
      <c r="G156" s="99"/>
      <c r="H156" s="98"/>
      <c r="I156" s="100"/>
      <c r="J156" s="101"/>
      <c r="K156" s="101"/>
      <c r="L156" s="101"/>
      <c r="M156" s="106"/>
    </row>
    <row r="157" spans="1:13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</row>
    <row r="158" spans="1:13" ht="46.5">
      <c r="A158" s="54"/>
      <c r="B158" s="88"/>
      <c r="C158" s="75"/>
      <c r="D158" s="75"/>
      <c r="E158" s="75"/>
      <c r="F158" s="75"/>
      <c r="G158" s="107"/>
      <c r="H158" s="90"/>
      <c r="I158" s="75"/>
      <c r="J158" s="75"/>
      <c r="K158" s="75"/>
      <c r="L158" s="75"/>
      <c r="M158" s="91"/>
    </row>
    <row r="159" spans="1:13" ht="21">
      <c r="A159" s="54"/>
      <c r="B159" s="54"/>
      <c r="C159" s="54"/>
      <c r="D159" s="92"/>
      <c r="E159" s="75"/>
      <c r="F159" s="92"/>
      <c r="G159" s="75"/>
      <c r="H159" s="93"/>
      <c r="I159" s="75"/>
      <c r="J159" s="94"/>
      <c r="K159" s="94"/>
      <c r="L159" s="95"/>
      <c r="M159" s="75"/>
    </row>
    <row r="160" spans="1:13" ht="18">
      <c r="A160" s="54"/>
      <c r="B160" s="54"/>
      <c r="C160" s="54"/>
      <c r="D160" s="96"/>
      <c r="E160" s="97"/>
      <c r="F160" s="98"/>
      <c r="G160" s="99"/>
      <c r="H160" s="98"/>
      <c r="I160" s="100"/>
      <c r="J160" s="101"/>
      <c r="K160" s="101"/>
      <c r="L160" s="102"/>
      <c r="M160" s="103"/>
    </row>
    <row r="161" spans="1:13" ht="15.75">
      <c r="A161" s="54"/>
      <c r="B161" s="54"/>
      <c r="C161" s="54"/>
      <c r="D161" s="96"/>
      <c r="E161" s="97"/>
      <c r="F161" s="104"/>
      <c r="G161" s="99"/>
      <c r="H161" s="98"/>
      <c r="I161" s="100"/>
      <c r="J161" s="101"/>
      <c r="K161" s="101"/>
      <c r="L161" s="101"/>
      <c r="M161" s="54"/>
    </row>
    <row r="162" spans="1:13" ht="15.75">
      <c r="A162" s="54"/>
      <c r="B162" s="54"/>
      <c r="C162" s="54"/>
      <c r="D162" s="96"/>
      <c r="E162" s="97"/>
      <c r="F162" s="104"/>
      <c r="G162" s="99"/>
      <c r="H162" s="98"/>
      <c r="I162" s="100"/>
      <c r="J162" s="101"/>
      <c r="K162" s="101"/>
      <c r="L162" s="101"/>
      <c r="M162" s="54"/>
    </row>
    <row r="163" spans="1:13" ht="28.5">
      <c r="A163" s="54"/>
      <c r="B163" s="54"/>
      <c r="C163" s="54"/>
      <c r="D163" s="96"/>
      <c r="E163" s="97"/>
      <c r="F163" s="104"/>
      <c r="G163" s="99"/>
      <c r="H163" s="98"/>
      <c r="I163" s="100"/>
      <c r="J163" s="101"/>
      <c r="K163" s="101"/>
      <c r="L163" s="105"/>
      <c r="M163" s="106"/>
    </row>
    <row r="164" spans="1:13" ht="26.25">
      <c r="A164" s="54"/>
      <c r="B164" s="54"/>
      <c r="C164" s="54"/>
      <c r="D164" s="96"/>
      <c r="E164" s="97"/>
      <c r="F164" s="104"/>
      <c r="G164" s="99"/>
      <c r="H164" s="98"/>
      <c r="I164" s="100"/>
      <c r="J164" s="101"/>
      <c r="K164" s="101"/>
      <c r="L164" s="101"/>
      <c r="M164" s="106"/>
    </row>
    <row r="165" spans="1:13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</row>
    <row r="166" spans="1:13" ht="46.5">
      <c r="A166" s="54"/>
      <c r="B166" s="88"/>
      <c r="C166" s="75"/>
      <c r="D166" s="75"/>
      <c r="E166" s="75"/>
      <c r="F166" s="75"/>
      <c r="G166" s="107"/>
      <c r="H166" s="90"/>
      <c r="I166" s="75"/>
      <c r="J166" s="75"/>
      <c r="K166" s="75"/>
      <c r="L166" s="75"/>
      <c r="M166" s="91"/>
    </row>
    <row r="167" spans="1:13" ht="21">
      <c r="A167" s="54"/>
      <c r="B167" s="54"/>
      <c r="C167" s="54"/>
      <c r="D167" s="92"/>
      <c r="E167" s="75"/>
      <c r="F167" s="92"/>
      <c r="G167" s="75"/>
      <c r="H167" s="93"/>
      <c r="I167" s="75"/>
      <c r="J167" s="94"/>
      <c r="K167" s="94"/>
      <c r="L167" s="95"/>
      <c r="M167" s="75"/>
    </row>
    <row r="168" spans="1:13" ht="18">
      <c r="A168" s="54"/>
      <c r="B168" s="54"/>
      <c r="C168" s="54"/>
      <c r="D168" s="96"/>
      <c r="E168" s="97"/>
      <c r="F168" s="98"/>
      <c r="G168" s="99"/>
      <c r="H168" s="98"/>
      <c r="I168" s="100"/>
      <c r="J168" s="101"/>
      <c r="K168" s="101"/>
      <c r="L168" s="102"/>
      <c r="M168" s="103"/>
    </row>
    <row r="169" spans="1:13" ht="15.75">
      <c r="A169" s="54"/>
      <c r="B169" s="54"/>
      <c r="C169" s="54"/>
      <c r="D169" s="96"/>
      <c r="E169" s="97"/>
      <c r="F169" s="104"/>
      <c r="G169" s="99"/>
      <c r="H169" s="98"/>
      <c r="I169" s="100"/>
      <c r="J169" s="101"/>
      <c r="K169" s="101"/>
      <c r="L169" s="101"/>
      <c r="M169" s="54"/>
    </row>
    <row r="170" spans="1:13" ht="15.75">
      <c r="A170" s="54"/>
      <c r="B170" s="54"/>
      <c r="C170" s="54"/>
      <c r="D170" s="96"/>
      <c r="E170" s="97"/>
      <c r="F170" s="104"/>
      <c r="G170" s="99"/>
      <c r="H170" s="98"/>
      <c r="I170" s="100"/>
      <c r="J170" s="101"/>
      <c r="K170" s="101"/>
      <c r="L170" s="101"/>
      <c r="M170" s="54"/>
    </row>
    <row r="171" spans="1:13" ht="28.5">
      <c r="A171" s="54"/>
      <c r="B171" s="54"/>
      <c r="C171" s="54"/>
      <c r="D171" s="96"/>
      <c r="E171" s="97"/>
      <c r="F171" s="104"/>
      <c r="G171" s="99"/>
      <c r="H171" s="98"/>
      <c r="I171" s="100"/>
      <c r="J171" s="101"/>
      <c r="K171" s="101"/>
      <c r="L171" s="105"/>
      <c r="M171" s="106"/>
    </row>
    <row r="172" spans="1:13" ht="26.25">
      <c r="A172" s="54"/>
      <c r="B172" s="54"/>
      <c r="C172" s="54"/>
      <c r="D172" s="96"/>
      <c r="E172" s="97"/>
      <c r="F172" s="104"/>
      <c r="G172" s="99"/>
      <c r="H172" s="98"/>
      <c r="I172" s="100"/>
      <c r="J172" s="101"/>
      <c r="K172" s="101"/>
      <c r="L172" s="101"/>
      <c r="M172" s="106"/>
    </row>
    <row r="173" spans="1:13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</row>
    <row r="174" spans="1:13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</row>
    <row r="175" spans="1:13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</row>
    <row r="176" spans="1:13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</row>
    <row r="177" spans="1:13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</row>
    <row r="178" spans="1:13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</row>
    <row r="179" spans="1:13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</row>
    <row r="180" spans="1:13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</row>
    <row r="181" spans="1:13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</row>
    <row r="182" spans="1:13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</row>
    <row r="183" spans="1:13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</row>
    <row r="184" spans="1:13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</row>
    <row r="185" spans="1:13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</row>
    <row r="186" spans="1:13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</row>
    <row r="187" spans="1:13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</row>
    <row r="188" spans="1:13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</row>
    <row r="189" spans="1:13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</row>
  </sheetData>
  <sortState ref="B135:C145">
    <sortCondition descending="1" ref="C135:C145"/>
  </sortState>
  <pageMargins left="0.31496062992125984" right="0.11811023622047245" top="0.19685039370078741" bottom="0.19685039370078741" header="0.31496062992125984" footer="0.31496062992125984"/>
  <pageSetup paperSize="9" scale="95" fitToWidth="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Elevové</vt:lpstr>
      <vt:lpstr>Elevky</vt:lpstr>
      <vt:lpstr>Ml_žáci</vt:lpstr>
      <vt:lpstr>Ml_žákyně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Atletika</dc:creator>
  <cp:lastModifiedBy>Atletika</cp:lastModifiedBy>
  <dcterms:created xsi:type="dcterms:W3CDTF">2020-01-27T09:17:04Z</dcterms:created>
  <dcterms:modified xsi:type="dcterms:W3CDTF">2020-02-03T08:59:42Z</dcterms:modified>
</cp:coreProperties>
</file>